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" sheetId="4" r:id="rId4"/>
    <sheet name="Физкультура" sheetId="5" r:id="rId5"/>
    <sheet name="Молодежка" sheetId="6" r:id="rId6"/>
    <sheet name="Наркомания" sheetId="7" r:id="rId7"/>
    <sheet name="Инициативы гражд. общ." sheetId="8" r:id="rId8"/>
    <sheet name="Лист1" sheetId="9" r:id="rId9"/>
  </sheets>
  <definedNames>
    <definedName name="_xlnm.Print_Area" localSheetId="3">'Доступная среда '!$A$1:$Q$25</definedName>
    <definedName name="_xlnm.Print_Area" localSheetId="7">'Инициативы гражд. общ.'!$A$1:$Q$25</definedName>
    <definedName name="_xlnm.Print_Area" localSheetId="2">'Комплексная безопасность'!$A$1:$S$69</definedName>
    <definedName name="_xlnm.Print_Area" localSheetId="5">'Молодежка'!$A$1:$Q$26</definedName>
    <definedName name="_xlnm.Print_Area" localSheetId="6">'Наркомания'!$A$1:$Q$25</definedName>
    <definedName name="_xlnm.Print_Area" localSheetId="0">'Отдых'!$A$1:$S$61</definedName>
    <definedName name="_xlnm.Print_Area" localSheetId="1">'Развитие образования'!$A$1:$W$61</definedName>
    <definedName name="_xlnm.Print_Area" localSheetId="4">'Физкультура'!$A$1:$Q$28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<sst xmlns="http://schemas.openxmlformats.org/spreadsheetml/2006/main" count="526" uniqueCount="238">
  <si>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</si>
  <si>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</si>
  <si>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</si>
  <si>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</si>
  <si>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</si>
  <si>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</si>
  <si>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</si>
  <si>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</si>
  <si>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</si>
  <si>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</si>
  <si>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</si>
  <si>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</si>
  <si>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</si>
  <si>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</si>
  <si>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</si>
  <si>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</si>
  <si>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</si>
  <si>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</si>
  <si>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</si>
  <si>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</si>
  <si>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</si>
  <si>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</si>
  <si>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</si>
  <si>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</si>
  <si>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</si>
  <si>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</si>
  <si>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</si>
  <si>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</si>
  <si>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</si>
  <si>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</si>
  <si>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</si>
  <si>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</si>
  <si>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</si>
  <si>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</si>
  <si>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</si>
  <si>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</si>
  <si>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</si>
  <si>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</si>
  <si>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</si>
  <si>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</si>
  <si>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</si>
  <si>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</si>
  <si>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</si>
  <si>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</si>
  <si>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</si>
  <si>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</si>
  <si>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</si>
  <si>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</si>
  <si>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</si>
  <si>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</si>
  <si>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</si>
  <si>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</si>
  <si>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</si>
  <si>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</si>
  <si>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</si>
  <si>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</si>
  <si>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</si>
  <si>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Организация рабочих мест для подростков в период летних каникул в муниципальных организациях</t>
  </si>
  <si>
    <t>Отчет об исполнении муниципальной Программы "Организация отдыха и оздоровления детей в каникулярное время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</si>
  <si>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</si>
  <si>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</si>
  <si>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</si>
  <si>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соответствие базы ЗОЛ  "Орбита" современным требованиям, привлечение для отдыха большего количества детей</t>
  </si>
  <si>
    <t>Ведутся работы по обустройству дренажной системы, работы выполнены на 80%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</si>
  <si>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</si>
  <si>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</si>
  <si>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</si>
  <si>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</si>
  <si>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</si>
  <si>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</si>
  <si>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Фактическое исполнение</t>
  </si>
  <si>
    <t>Остаток плановых назначений</t>
  </si>
  <si>
    <t>Обеспечение деятельности (оказание услуг) подведомственных учреждений (МКУ ИМЦ)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</si>
  <si>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</si>
  <si>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</si>
  <si>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Замена дверей лестничных клеток </t>
  </si>
  <si>
    <t>2016-2027 гг.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</si>
  <si>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</si>
  <si>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Н.Е. Сиденкова</t>
  </si>
  <si>
    <t>Обеспечение деятельности (оказание услуг) подведомственных учреждений (МКУ ХЭССО)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</si>
  <si>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</si>
  <si>
    <t xml:space="preserve">  Сведения о выполнении,количественные и (или) качественные  показатели, характеризующие выполнение  </t>
  </si>
  <si>
    <t>2.1.1.</t>
  </si>
  <si>
    <t>2.1.2.</t>
  </si>
  <si>
    <t>2.2.3.</t>
  </si>
  <si>
    <t>2.3.1.</t>
  </si>
  <si>
    <t>2.3.2.</t>
  </si>
  <si>
    <t>обеспечение муницип.образ. учрежд. элементами безопасности</t>
  </si>
  <si>
    <t>Заместитель начальника управления</t>
  </si>
  <si>
    <t>Начальник управления образования, молодёжной политики и спорта</t>
  </si>
  <si>
    <t>образования, молодёжной политики и спорта</t>
  </si>
  <si>
    <t>Е.А. Качаева</t>
  </si>
  <si>
    <t>Амурского муниципального района Хабаровского края", тыс. руб.</t>
  </si>
  <si>
    <t>Наименование Программы "Развитие муниципальной системы образования Амурского муниципального района Хабаровского края"</t>
  </si>
  <si>
    <t>2020-2025 гг.</t>
  </si>
  <si>
    <t>Наименование Программы "Организация отдыха и оздоровления детей в каникулярное время в Амурском муниципальном районе"</t>
  </si>
  <si>
    <t>в Амурском муниципальном районе"</t>
  </si>
  <si>
    <t>за I квартал 2020 год</t>
  </si>
  <si>
    <t>за I квартал  2020 год</t>
  </si>
  <si>
    <t xml:space="preserve">   Финансирование за 2020  год</t>
  </si>
  <si>
    <t xml:space="preserve">   финансирование за 2020 год </t>
  </si>
  <si>
    <t xml:space="preserve">   финансирование за 2020 год   </t>
  </si>
  <si>
    <t xml:space="preserve">    итогом финансирование за 2020 год   </t>
  </si>
  <si>
    <t>Обеспечение заработной платой МАУ ДО ДОЦ «Орбита»</t>
  </si>
  <si>
    <t>1.1.1.</t>
  </si>
  <si>
    <t>1.1.2.</t>
  </si>
  <si>
    <t>Субсидии на возмещение путевок в МАУ ДО ДОЦ «Орбита»</t>
  </si>
  <si>
    <t>1.1.3.</t>
  </si>
  <si>
    <t>Обеспечение заработной платы воспитателей лагерей с дневным пребыванием, руководителям профильных объединений, медицинских работников</t>
  </si>
  <si>
    <t>1.2.1.</t>
  </si>
  <si>
    <t>Реконструкция и ремонт помещений МАУ ДО ДОЦ «Орбита», подготовка к летней оздоровительной кампании</t>
  </si>
  <si>
    <t>1.2.2.</t>
  </si>
  <si>
    <t>Подготовка муниципальных образовательных учреждения к летнему отдыху детей в соответствии санитарно-эпидемиологическим и противопожарным правилам и требованиям</t>
  </si>
  <si>
    <t>1.3.1.</t>
  </si>
  <si>
    <t>Оплата набора продуктов питания в лагерях с дневным пребыванием детей</t>
  </si>
  <si>
    <t>1.4.1.</t>
  </si>
  <si>
    <t>1.5.1.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</si>
  <si>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1"/>
        <color indexed="10"/>
        <rFont val="Times New Roman"/>
        <family val="1"/>
      </rPr>
      <t xml:space="preserve">дополнительной </t>
    </r>
  </si>
  <si>
    <t xml:space="preserve">Муниципальное задание - Реализация основной общеобразовательной программы дошкольного образования (обучение, воспитание, развитие,   присмотр, уход и           
оздоровление) детей        
дошкольного возраста     
</t>
  </si>
  <si>
    <t xml:space="preserve">Закон Хабаровского края от 14.11.2007 №153 «О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образования», в части выплат педагогическим работникам муниципальных образовательных организаций единовременных пособий, установленных частью 1 статьи 1 закона края от 14.02.2005 №261 «О дополнительных мерах социальной поддержки педагогических работников и дополнительных мерах социальной поддержки и стимулирования отдельных категорий обучающихся»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</si>
  <si>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«Развитие образования и молодежной политики Хабаровского края»</t>
  </si>
  <si>
    <t xml:space="preserve">Муниципальное задание - Предоставление             
общедоступного и           
бесплатного начального  
общего образования,   основного общего           
образования, среднего      
(полного) общего           
образования по основным    
общеобразовательным        
программам в дневных       
общеобразовательных        
учреждениях, в т.ч.        
учащимся с ограниченными   
возможностями здоровья
</t>
  </si>
  <si>
    <t>Обеспечение деятельности (оказание услуг) подведомственных учреждений (МБОУ НОШ № 1пос. Эльбан - структурное подразделение дополнительного образования «Солнышко»государственной программы Хабаровского края "Развитие образования и молодежной политики Хабаровского края"</t>
  </si>
  <si>
    <t>2.1.3.</t>
  </si>
  <si>
    <t>Обеспечение деятельности (оказание услуг) подведомственных учреждений (дошкольные группы при общеобразовательных учреждениях)</t>
  </si>
  <si>
    <t>2.2.1.</t>
  </si>
  <si>
    <t>Осуществление образовательного процесса и содержание детей Амурского муниципального района в общеобразовательной школе-интернат</t>
  </si>
  <si>
    <t>2.2.2.</t>
  </si>
  <si>
    <t>Обеспечение питанием детей льготной категории в общеобразовательных учреждениях</t>
  </si>
  <si>
    <t>Обеспечение питанием детей ОВЗ в общеобразовательных учреждениях</t>
  </si>
  <si>
    <t>Закон Хабаровского края от 14.11.2007 №153 «О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образования», в части выплат педагогическим работникам муниципальных образовательных организаций единовременных пособий, установленных частью 1 статьи 1 закона края от 14.02.2005 № 261 «О дополнительных мерах социальной поддержки педагогических работников и дополнительных мерах социальной поддержки и стимулирования отдельных категорий обучающихся»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</si>
  <si>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«Развитие образования пи молодежной политики Хабаровского края»</t>
  </si>
  <si>
    <t>2.3.3.</t>
  </si>
  <si>
    <t>Повышение оплаты труда отдельных категорий работников муниципальных учреждений в рамках государственной программы Хабаровского края «Развитие образования в Хабаровском крае»</t>
  </si>
  <si>
    <t>2.3.4.</t>
  </si>
  <si>
    <t xml:space="preserve">Муниципальное задание – Предоставление             
дополнительного образования(спортивных,   
художественно-эстетических,
технических,               
спортивно-технических,     
спортивно-туристических,   
туристско-краеведческих,   
социально-педагогических,  
патриотических,            
эколого-биологических и  др.)
</t>
  </si>
  <si>
    <t>3.1.1.</t>
  </si>
  <si>
    <t>3.2.1.</t>
  </si>
  <si>
    <t>Обеспечение персонифицированного финансирования дополнительного образован</t>
  </si>
  <si>
    <t>3.3.1.</t>
  </si>
  <si>
    <t>Закон Хабаровского края от 14.11.2007 №153 «О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образования», в части выплат педагогическим работникам муниципальных образовательных организаций единовременных пособий, установленных частью 1 статьи 1 закона края от 14.02.2005 №261 «О дополнительных мерах социальной поддержки педагогических работников и дополнительных мерах социальной поддержки и стимулирования отдельных категорий обучающихся»</t>
  </si>
  <si>
    <t>3.3.2.</t>
  </si>
  <si>
    <t>4.1.1.</t>
  </si>
  <si>
    <t>Мероприятия в рамках подпрограммы «Успех каждого ребенка» по общеобразовательным учреждениям</t>
  </si>
  <si>
    <t>Мероприятия в рамках подпрограммы «Успех каждого ребенка» по учреждениям дополнительного образованиям</t>
  </si>
  <si>
    <t>4.1.2.</t>
  </si>
  <si>
    <t>4.2.1.</t>
  </si>
  <si>
    <t>Организация работы с одаренными детьми в рамках подпрограммы «Одаренные дети»</t>
  </si>
  <si>
    <t>5.1.1.</t>
  </si>
  <si>
    <t>Проведение капитальных ремонтов кровель, конструкций зданий, внутренних помещений, инженерных и электрических сетей, сантехнического оборудования, благоустройство территорий, изготовление проектно-сметной документации. Пополнение материально-технической базы учреждений района.</t>
  </si>
  <si>
    <t xml:space="preserve">МБОУ ООШ с. Джуен, выполнение требований СанПин, в части обеспечения учреждения системой водоснабжения и канализации - 1162,43 тыс. руб.  МБОУ СОШ пос. Лесной - 375,793 тыс. руб.
</t>
  </si>
  <si>
    <t>5.2.1.</t>
  </si>
  <si>
    <t>Организация работы с педагогическими и руководящими кадрами в рамках подпрограммы «Педагогические кадры»</t>
  </si>
  <si>
    <t>5.2.2.</t>
  </si>
  <si>
    <t>5.3.1.</t>
  </si>
  <si>
    <t>5.3.2.</t>
  </si>
  <si>
    <t>Компенсация расходов: на оплату стоимости проезда и провоза багажа к месту отдыха и обратно и выезд из Севера</t>
  </si>
  <si>
    <t>5.4.1.</t>
  </si>
  <si>
    <t>Мероприятия по экономическому и социальному развитию коренных малочисленных народов Севера, Сибири и Дальнего Востока Российской Федерации</t>
  </si>
  <si>
    <t>5.5.1.</t>
  </si>
  <si>
    <t>Мероприятия по экономическому и социальному развитию коренных малочисленных народов Севера, Сибири и Дальнего Востока Российской Федерации (краевой бюджет)</t>
  </si>
  <si>
    <t>6.1.1.</t>
  </si>
  <si>
    <t>7.1.1.</t>
  </si>
  <si>
    <t>8.1.</t>
  </si>
  <si>
    <t xml:space="preserve"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</t>
  </si>
  <si>
    <t>8.2.</t>
  </si>
  <si>
    <t>Закон Хабаровского края от 14.11.2007 №153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образования, в части компенсации части родительской платы за содержание ребенка с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</si>
  <si>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8.3.</t>
  </si>
  <si>
    <t>Закон Хабаровского края от 14.11.2007 №153 «О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образования»,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</t>
  </si>
  <si>
    <t>2.1.</t>
  </si>
  <si>
    <t xml:space="preserve">МБУ ЦТ «Темп». Обустройство крыльца и входной группы для беспрепятственного доступа и получения услуг инвалидами и 
другими маломобильными группами населения, создание условий безбарьерной среды в учреждении
</t>
  </si>
  <si>
    <t>Отчет об исполнении муниципальной целевой Программы " Доступная среда"</t>
  </si>
  <si>
    <t>Наименование Программы " Доступная среда"</t>
  </si>
  <si>
    <t>Заместитель начальника управления образования, молодёжной политики и спорта</t>
  </si>
  <si>
    <t>Наименование Программы " Развитие физической культуры и спорта В Амурском муниципальном районе на 2014-2020 годы"</t>
  </si>
  <si>
    <t>2014-2020 гг.</t>
  </si>
  <si>
    <t>тыс. руб.</t>
  </si>
  <si>
    <t>Капитальный ремонт автома-тической по-жарной сигна-лизации и сис-темы оповеще-ния и управле-ния эвакуацией</t>
  </si>
  <si>
    <t xml:space="preserve">Повышение уровня обеспе-ченности муни-ципальных об-разовательных учреждений 
элементами систем безо-пасности
</t>
  </si>
  <si>
    <t>1.</t>
  </si>
  <si>
    <t>2.</t>
  </si>
  <si>
    <t>6.</t>
  </si>
  <si>
    <t>4.1.4.</t>
  </si>
  <si>
    <t>Отчет об исполнении муниципальной целевой Программы " Развитие физической культуры и спорта в Амурском муниципальном районе на 2014-2020 годы"</t>
  </si>
  <si>
    <t>Отчет об исполнении муниципальной целевой Программы " Развитие молодежной политики Амурского муниципального района на 2014 – 2020 годы"</t>
  </si>
  <si>
    <t>Наименование Программы "Развитие молодежной политики Амурского муниципального района на 2014 – 2020 годы"</t>
  </si>
  <si>
    <t>Духовно-нравственное, гражданское, патриотическое и физическое воспитание молодежи,  развитие общественно-значимых молодежных инициатив и их практическая реализация</t>
  </si>
  <si>
    <t>Мероприятия для молодых родителей: форумы, конкурсы, фестивали, спартакиады, товарищеские встречи, клуб выходного дня</t>
  </si>
  <si>
    <t>Отчет об исполнении муниципальной целевой Программы " Содействие развитию институтов и инициатив гражданского общества и поддержка 
социально ориентированных некоммерческих организаций в Амурском муниципальном районе на 2014-2020 годы"</t>
  </si>
  <si>
    <t>Наименование Программы " Содействие развитию институтов и инициатив гражданского общества и поддержка 
социально ориентированных некоммерческих организаций в Амурском муниципальном районе на 2014-2020 годы"</t>
  </si>
  <si>
    <t>Организация и проведение мероприятий, направленных на развитие межэтнического взаимопонимания, продвижение идей межнациональной толерантности, укрепление традиционных духовных ценностей</t>
  </si>
  <si>
    <t>1.1.</t>
  </si>
  <si>
    <t xml:space="preserve">Мероприятия по профилактике наркомании </t>
  </si>
  <si>
    <t>Отчет об исполнении муниципальной целевой Программы "Меры по противодействию распространения наркомании и незаконному обороту
наркотиков на территории Амурского муниципального района на 2014-2020 годы
"</t>
  </si>
  <si>
    <t>Наименование Программы " Меры по противодействию распространения наркомании и незаконному обороту
наркотиков на территории Амурского муниципального района на 2014-2020 годы
"</t>
  </si>
  <si>
    <t xml:space="preserve">Мероприятие
Организация и проведение физкультурных и спортивных мероприятий среди различных слоев и возрастных групп населения Амурского муниципального района, включая   мероприятия, по-священные    памятным и знаменательным датам. Участие делегаций Амурского муниципального района на краевых, межрегиональных 
физкультурных и спортивных мероприятиях, семинарах для судей, тренеров-преподавателей, педагогов
дополнительного образования
</t>
  </si>
  <si>
    <t>Организация проведения районных спортивных мероприятий среди коренных малочисленных народов Севера, Сибири и Дальнего Востока</t>
  </si>
  <si>
    <t xml:space="preserve">Мероприятие:
 -  на организацию и проведение мероприятий комплекса ГТО;
 - приобретение спортивного оборудования и инвентаря для Центра тестирования ГТО МБУ ДЮСШ г. Амурск
 -  на информационно-пропагандистское обеспечение комплекса ГТО;
 - на оплату труда специалистов центров тестирования по выполнению видов испытаний (тестов), нормативов, требований к оценке уровня знаний и умений в области физической культуры и спорта (далее – центры тестирования);
 -  на повышение квалификации работников центров тестирования; 
6) на оплату услуг судей при проведении испытаний (тестов) комплекса ГТО;
 - обеспечение участия делегаций Амурского муниципального района в краевых этапах фестивалей комплекса ГТО
 - Медицинское сопровождение мероприятий по приему нормативов испытаний Всероссийского физкультурно – спортивного комплекса «Готов к труду и обороне» (ГТО)
</t>
  </si>
  <si>
    <t xml:space="preserve">Мероприятие:
Медицинское
сопровождение районных официальных физкультурных и спортивных мероприятий
</t>
  </si>
  <si>
    <t xml:space="preserve">Устройство
спортивно – технологического оборудования для создания спортивной площадки (ГТО) в с. Вознесенское Амурского муниципального района
</t>
  </si>
  <si>
    <t>5.3.3.</t>
  </si>
  <si>
    <t>Спонсорская помощь ОАО Полиметал</t>
  </si>
  <si>
    <t>Заработная плата и начисления МАО ДО ДОЦ "Орбита"</t>
  </si>
  <si>
    <t>Выплата единовременного пособия при поступлении на работу впервые, при выходе на пенсию работникам дошкольных образовательных учреждений. В кол-ве 2-х челов.</t>
  </si>
  <si>
    <t>Заработная плата с начислениями, коммунальные расходы НОШ №1 пос.Эльбан. Структурное подразделение "Солнышко"</t>
  </si>
  <si>
    <t>Выплата единовременного пособия при поступлении на работу впервые, при выходе на пенсию работникам дополнительного образования</t>
  </si>
  <si>
    <t>Субвенции муниципальным бюджетным учреждениям дополнительного образования, на финансовое обеспечение муниципального задания, направленные на повышение оплаты труда НОШ №1 Эльбан структурное подразделение "Солннышко"</t>
  </si>
  <si>
    <t>Субвенции на обеспечение муниципального задания в части по вышения оплаты труда работникам дополнительного образования</t>
  </si>
  <si>
    <t>Проведение мероприятий "Зарница","Патриот"</t>
  </si>
  <si>
    <t>Проведение мероприятий приказ от 14.01.2020г. №05-Д</t>
  </si>
  <si>
    <t>Организация работы с одаренными детьми приказ 27-Д 24.01.2020 "Эврика",Олимпиады</t>
  </si>
  <si>
    <t>Курсы подготовки ДОУ №52,ДОУ №17,СОШ пос. Литовко</t>
  </si>
  <si>
    <t>Проезд пед.работникам СОШ Омми, СОШ село Болонь</t>
  </si>
  <si>
    <t>Проведение конкурса "Учитель будущего" СОШ №3,СОШ №5</t>
  </si>
  <si>
    <t>Льготный проезд ДОУ №21,СОШ Известковый,СОШ №9,СОШ №2,ДОУ №48,"Темп"</t>
  </si>
  <si>
    <t>Полиметалл Проект "Дворик детства"Полиметалл Обустройство актового зала</t>
  </si>
  <si>
    <t xml:space="preserve">    итогом финансирование за 202год   </t>
  </si>
  <si>
    <t>Предоставлении муниципальной услуги МКУ ИМЦ</t>
  </si>
  <si>
    <t>Предоставлении муниципальной услуги ХЭССО</t>
  </si>
  <si>
    <t>Субсидии на предоставление льготы ЖКХ педагогическим работникам проживающим и работающим в сельской местности в кол-вее 559 чел.</t>
  </si>
  <si>
    <t>подготовка к летней оздоровительной кампании</t>
  </si>
  <si>
    <t>Подготовка к летней оздоровительной кампании</t>
  </si>
  <si>
    <t>Проведение спортивных мероприятий.                                дартс, мини футбол,  римская борьба,кикбоксинг,плавание,баскетбол, самбо,лыжные гонки....</t>
  </si>
  <si>
    <t>Проведение спортивных мероприятий.  Киокусинкай, пауэлифтинг</t>
  </si>
  <si>
    <t>приказ 25.02.2020 № 113-Д северное многоборье</t>
  </si>
  <si>
    <r>
      <t>Предоставление муниципальной услуги по присмотру уходу за детьми дошкольного возраста в кол-ве</t>
    </r>
    <r>
      <rPr>
        <sz val="11.5"/>
        <color indexed="10"/>
        <rFont val="Times New Roman"/>
        <family val="1"/>
      </rPr>
      <t xml:space="preserve"> </t>
    </r>
    <r>
      <rPr>
        <sz val="11.5"/>
        <rFont val="Times New Roman"/>
        <family val="1"/>
      </rPr>
      <t>2987 челов.</t>
    </r>
  </si>
  <si>
    <t>Субвенции на муниципальной услуги по присмотру уходу за детьми дошкольного возраста в кол-ве 2987 челов.</t>
  </si>
  <si>
    <t>Предоставление муниципальной услуги по общедоступному бесплатному, начальному и среднему общему образованию в кол-ве 6475 человек</t>
  </si>
  <si>
    <r>
      <t xml:space="preserve">Заработная плата с начислениями, Предоставление муниципальной услуги по присмотру и уходу за детьми в кол-ве 128 человек          </t>
    </r>
    <r>
      <rPr>
        <sz val="11.5"/>
        <color indexed="10"/>
        <rFont val="Times New Roman"/>
        <family val="1"/>
      </rPr>
      <t xml:space="preserve">         </t>
    </r>
    <r>
      <rPr>
        <sz val="11.5"/>
        <rFont val="Times New Roman"/>
        <family val="1"/>
      </rPr>
      <t>Группы при школе: СОШ село Омми,СОШ село Болонь,СОШ село Джуен,СОШ №9 г.Амурск</t>
    </r>
  </si>
  <si>
    <t>содержание детей Амурского муниципального района в общеобразовательной школе-интернат в кол-ве 6 человек</t>
  </si>
  <si>
    <r>
      <t>Питание детей льготной категории из малоимущих и многодетных семей в кол-ве 1963</t>
    </r>
    <r>
      <rPr>
        <sz val="11.5"/>
        <color indexed="10"/>
        <rFont val="Times New Roman"/>
        <family val="1"/>
      </rPr>
      <t xml:space="preserve"> </t>
    </r>
    <r>
      <rPr>
        <sz val="11.5"/>
        <rFont val="Times New Roman"/>
        <family val="1"/>
      </rPr>
      <t>человек</t>
    </r>
  </si>
  <si>
    <t>Обеспечение двухразовым питанием детей с ОВЗ в кол-ве 732 человека</t>
  </si>
  <si>
    <t>Выплата единовременного пособия при поступлении на работу впервые, при выходе на пенсию работникам начальных и средних общеобразовательных  учреждений. В кол-ве 4 челов.</t>
  </si>
  <si>
    <t>Субвенции на предоставление муниципальной услуги по общедоступному бесплатному, начальному и среднему общему образованию в кол-ве 6745</t>
  </si>
  <si>
    <r>
      <t>Субвенции направленные на питание детей льготной категории из малоимущих и многодетных семей в кол-ве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1963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человек</t>
    </r>
  </si>
  <si>
    <t>Предоставление муниципальной услуги по дополнительному образованию детей в кол-ве 6262 челов.</t>
  </si>
  <si>
    <t>Субсидии на предоставление компенсации части родительской платы За содержание и уход за детьми в ДОУ 2595 чел.</t>
  </si>
  <si>
    <t>обеспечения детей-сирот, детей, оставшихся без попечения родителей и лиц из их числа бесплатным проездом к месту жительства и обратно к месту учебы в кол-ве 113 чел.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</si>
</sst>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name val="Arial"/>
      <family val="2"/>
    </font>
    <font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205" fontId="2" fillId="0" borderId="12" xfId="0" applyNumberFormat="1" applyFont="1" applyFill="1" applyBorder="1" applyAlignment="1">
      <alignment horizontal="center" vertical="center" wrapText="1"/>
    </xf>
    <xf numFmtId="203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202" fontId="1" fillId="0" borderId="14" xfId="0" applyNumberFormat="1" applyFont="1" applyFill="1" applyBorder="1" applyAlignment="1">
      <alignment horizontal="center" vertical="center" wrapText="1"/>
    </xf>
    <xf numFmtId="207" fontId="1" fillId="0" borderId="13" xfId="0" applyNumberFormat="1" applyFont="1" applyFill="1" applyBorder="1" applyAlignment="1">
      <alignment horizontal="center" vertical="center" wrapText="1"/>
    </xf>
    <xf numFmtId="203" fontId="1" fillId="0" borderId="14" xfId="0" applyNumberFormat="1" applyFont="1" applyFill="1" applyBorder="1" applyAlignment="1">
      <alignment horizontal="center" vertical="center" wrapText="1"/>
    </xf>
    <xf numFmtId="207" fontId="1" fillId="0" borderId="14" xfId="0" applyNumberFormat="1" applyFont="1" applyFill="1" applyBorder="1" applyAlignment="1">
      <alignment horizontal="center" vertical="center" wrapText="1"/>
    </xf>
    <xf numFmtId="202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203" fontId="0" fillId="0" borderId="14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 wrapText="1"/>
    </xf>
    <xf numFmtId="202" fontId="13" fillId="0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203" fontId="1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27" xfId="0" applyFont="1" applyFill="1" applyBorder="1" applyAlignment="1">
      <alignment wrapText="1"/>
    </xf>
    <xf numFmtId="203" fontId="1" fillId="0" borderId="27" xfId="0" applyNumberFormat="1" applyFont="1" applyFill="1" applyBorder="1" applyAlignment="1">
      <alignment horizontal="center" wrapText="1"/>
    </xf>
    <xf numFmtId="203" fontId="0" fillId="0" borderId="27" xfId="0" applyNumberFormat="1" applyFont="1" applyFill="1" applyBorder="1" applyAlignment="1">
      <alignment horizontal="center" wrapText="1"/>
    </xf>
    <xf numFmtId="203" fontId="0" fillId="0" borderId="28" xfId="0" applyNumberFormat="1" applyFont="1" applyFill="1" applyBorder="1" applyAlignment="1">
      <alignment horizontal="center" wrapText="1"/>
    </xf>
    <xf numFmtId="205" fontId="0" fillId="0" borderId="0" xfId="0" applyNumberFormat="1" applyFill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203" fontId="0" fillId="0" borderId="14" xfId="0" applyNumberFormat="1" applyFont="1" applyFill="1" applyBorder="1" applyAlignment="1">
      <alignment wrapText="1"/>
    </xf>
    <xf numFmtId="203" fontId="12" fillId="0" borderId="14" xfId="0" applyNumberFormat="1" applyFont="1" applyFill="1" applyBorder="1" applyAlignment="1">
      <alignment horizontal="center" wrapText="1"/>
    </xf>
    <xf numFmtId="203" fontId="12" fillId="0" borderId="14" xfId="0" applyNumberFormat="1" applyFont="1" applyFill="1" applyBorder="1" applyAlignment="1">
      <alignment wrapText="1"/>
    </xf>
    <xf numFmtId="203" fontId="0" fillId="0" borderId="15" xfId="0" applyNumberFormat="1" applyFont="1" applyFill="1" applyBorder="1" applyAlignment="1">
      <alignment horizontal="center" wrapText="1"/>
    </xf>
    <xf numFmtId="203" fontId="0" fillId="0" borderId="15" xfId="0" applyNumberFormat="1" applyFont="1" applyFill="1" applyBorder="1" applyAlignment="1">
      <alignment wrapText="1"/>
    </xf>
    <xf numFmtId="203" fontId="0" fillId="33" borderId="14" xfId="0" applyNumberFormat="1" applyFont="1" applyFill="1" applyBorder="1" applyAlignment="1">
      <alignment wrapText="1"/>
    </xf>
    <xf numFmtId="203" fontId="0" fillId="33" borderId="15" xfId="0" applyNumberFormat="1" applyFont="1" applyFill="1" applyBorder="1" applyAlignment="1">
      <alignment wrapText="1"/>
    </xf>
    <xf numFmtId="203" fontId="0" fillId="33" borderId="29" xfId="0" applyNumberFormat="1" applyFont="1" applyFill="1" applyBorder="1" applyAlignment="1">
      <alignment horizontal="center" wrapText="1"/>
    </xf>
    <xf numFmtId="203" fontId="0" fillId="0" borderId="30" xfId="0" applyNumberFormat="1" applyFont="1" applyFill="1" applyBorder="1" applyAlignment="1">
      <alignment horizontal="center" wrapText="1"/>
    </xf>
    <xf numFmtId="203" fontId="0" fillId="0" borderId="30" xfId="0" applyNumberFormat="1" applyFont="1" applyFill="1" applyBorder="1" applyAlignment="1">
      <alignment wrapText="1"/>
    </xf>
    <xf numFmtId="203" fontId="0" fillId="33" borderId="14" xfId="0" applyNumberFormat="1" applyFont="1" applyFill="1" applyBorder="1" applyAlignment="1">
      <alignment horizontal="center" wrapText="1"/>
    </xf>
    <xf numFmtId="4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4" fontId="9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horizontal="center" wrapText="1"/>
    </xf>
    <xf numFmtId="4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 wrapText="1"/>
    </xf>
    <xf numFmtId="0" fontId="0" fillId="33" borderId="0" xfId="0" applyFill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4" fontId="1" fillId="33" borderId="32" xfId="0" applyNumberFormat="1" applyFont="1" applyFill="1" applyBorder="1" applyAlignment="1">
      <alignment vertical="top" wrapText="1"/>
    </xf>
    <xf numFmtId="4" fontId="1" fillId="33" borderId="33" xfId="0" applyNumberFormat="1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03" fontId="2" fillId="33" borderId="30" xfId="0" applyNumberFormat="1" applyFont="1" applyFill="1" applyBorder="1" applyAlignment="1">
      <alignment horizontal="center" vertical="top" wrapText="1"/>
    </xf>
    <xf numFmtId="203" fontId="2" fillId="33" borderId="36" xfId="0" applyNumberFormat="1" applyFont="1" applyFill="1" applyBorder="1" applyAlignment="1">
      <alignment horizontal="center" vertical="top" wrapText="1"/>
    </xf>
    <xf numFmtId="203" fontId="2" fillId="33" borderId="37" xfId="0" applyNumberFormat="1" applyFont="1" applyFill="1" applyBorder="1" applyAlignment="1">
      <alignment horizontal="center" vertical="top" wrapText="1"/>
    </xf>
    <xf numFmtId="203" fontId="2" fillId="33" borderId="11" xfId="0" applyNumberFormat="1" applyFont="1" applyFill="1" applyBorder="1" applyAlignment="1">
      <alignment horizontal="center" vertical="top" wrapText="1"/>
    </xf>
    <xf numFmtId="205" fontId="2" fillId="33" borderId="12" xfId="0" applyNumberFormat="1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horizontal="left" vertical="top" wrapText="1"/>
    </xf>
    <xf numFmtId="205" fontId="2" fillId="33" borderId="11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205" fontId="2" fillId="33" borderId="39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205" fontId="2" fillId="33" borderId="0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203" fontId="0" fillId="33" borderId="15" xfId="0" applyNumberFormat="1" applyFont="1" applyFill="1" applyBorder="1" applyAlignment="1">
      <alignment horizontal="center" wrapText="1"/>
    </xf>
    <xf numFmtId="205" fontId="2" fillId="33" borderId="40" xfId="0" applyNumberFormat="1" applyFont="1" applyFill="1" applyBorder="1" applyAlignment="1">
      <alignment horizontal="center" vertical="top" wrapText="1"/>
    </xf>
    <xf numFmtId="202" fontId="0" fillId="33" borderId="29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 vertical="top" wrapText="1"/>
    </xf>
    <xf numFmtId="4" fontId="0" fillId="33" borderId="0" xfId="0" applyNumberFormat="1" applyFill="1" applyAlignment="1">
      <alignment horizont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23" xfId="0" applyFill="1" applyBorder="1" applyAlignment="1">
      <alignment wrapText="1"/>
    </xf>
    <xf numFmtId="203" fontId="0" fillId="33" borderId="30" xfId="0" applyNumberFormat="1" applyFont="1" applyFill="1" applyBorder="1" applyAlignment="1">
      <alignment wrapText="1"/>
    </xf>
    <xf numFmtId="203" fontId="0" fillId="33" borderId="30" xfId="0" applyNumberFormat="1" applyFont="1" applyFill="1" applyBorder="1" applyAlignment="1">
      <alignment horizontal="center" wrapText="1"/>
    </xf>
    <xf numFmtId="203" fontId="2" fillId="33" borderId="41" xfId="0" applyNumberFormat="1" applyFont="1" applyFill="1" applyBorder="1" applyAlignment="1">
      <alignment horizontal="center" vertical="top" wrapText="1"/>
    </xf>
    <xf numFmtId="203" fontId="2" fillId="33" borderId="0" xfId="0" applyNumberFormat="1" applyFont="1" applyFill="1" applyBorder="1" applyAlignment="1">
      <alignment horizontal="center" vertical="top" wrapText="1"/>
    </xf>
    <xf numFmtId="203" fontId="2" fillId="33" borderId="42" xfId="0" applyNumberFormat="1" applyFont="1" applyFill="1" applyBorder="1" applyAlignment="1">
      <alignment horizontal="center" vertical="top" wrapText="1"/>
    </xf>
    <xf numFmtId="203" fontId="2" fillId="33" borderId="43" xfId="0" applyNumberFormat="1" applyFont="1" applyFill="1" applyBorder="1" applyAlignment="1">
      <alignment horizontal="center" vertical="top" wrapText="1"/>
    </xf>
    <xf numFmtId="0" fontId="0" fillId="33" borderId="25" xfId="0" applyFill="1" applyBorder="1" applyAlignment="1">
      <alignment wrapText="1"/>
    </xf>
    <xf numFmtId="203" fontId="0" fillId="33" borderId="27" xfId="0" applyNumberFormat="1" applyFont="1" applyFill="1" applyBorder="1" applyAlignment="1">
      <alignment horizontal="center" wrapText="1"/>
    </xf>
    <xf numFmtId="203" fontId="2" fillId="33" borderId="44" xfId="0" applyNumberFormat="1" applyFont="1" applyFill="1" applyBorder="1" applyAlignment="1">
      <alignment horizontal="center" vertical="top" wrapText="1"/>
    </xf>
    <xf numFmtId="203" fontId="0" fillId="33" borderId="28" xfId="0" applyNumberFormat="1" applyFont="1" applyFill="1" applyBorder="1" applyAlignment="1">
      <alignment horizontal="center" wrapText="1"/>
    </xf>
    <xf numFmtId="4" fontId="1" fillId="33" borderId="36" xfId="0" applyNumberFormat="1" applyFont="1" applyFill="1" applyBorder="1" applyAlignment="1">
      <alignment horizontal="center" vertical="center" wrapText="1"/>
    </xf>
    <xf numFmtId="205" fontId="1" fillId="33" borderId="36" xfId="0" applyNumberFormat="1" applyFont="1" applyFill="1" applyBorder="1" applyAlignment="1">
      <alignment horizontal="center" vertical="center" wrapText="1"/>
    </xf>
    <xf numFmtId="203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203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206" fontId="1" fillId="33" borderId="36" xfId="0" applyNumberFormat="1" applyFont="1" applyFill="1" applyBorder="1" applyAlignment="1">
      <alignment horizontal="center" vertical="center" wrapText="1"/>
    </xf>
    <xf numFmtId="202" fontId="1" fillId="33" borderId="15" xfId="0" applyNumberFormat="1" applyFont="1" applyFill="1" applyBorder="1" applyAlignment="1">
      <alignment horizontal="center" vertical="center" wrapText="1"/>
    </xf>
    <xf numFmtId="203" fontId="2" fillId="33" borderId="36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vertical="top" wrapText="1"/>
    </xf>
    <xf numFmtId="203" fontId="2" fillId="33" borderId="30" xfId="0" applyNumberFormat="1" applyFont="1" applyFill="1" applyBorder="1" applyAlignment="1">
      <alignment horizontal="center" vertical="center" wrapText="1"/>
    </xf>
    <xf numFmtId="203" fontId="2" fillId="33" borderId="37" xfId="0" applyNumberFormat="1" applyFont="1" applyFill="1" applyBorder="1" applyAlignment="1">
      <alignment horizontal="center" vertical="center" wrapText="1"/>
    </xf>
    <xf numFmtId="203" fontId="2" fillId="33" borderId="11" xfId="0" applyNumberFormat="1" applyFont="1" applyFill="1" applyBorder="1" applyAlignment="1">
      <alignment horizontal="center" vertical="center" wrapText="1"/>
    </xf>
    <xf numFmtId="203" fontId="2" fillId="33" borderId="13" xfId="0" applyNumberFormat="1" applyFont="1" applyFill="1" applyBorder="1" applyAlignment="1">
      <alignment horizontal="center" vertical="center" wrapText="1"/>
    </xf>
    <xf numFmtId="203" fontId="2" fillId="33" borderId="14" xfId="0" applyNumberFormat="1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203" fontId="1" fillId="0" borderId="42" xfId="0" applyNumberFormat="1" applyFont="1" applyFill="1" applyBorder="1" applyAlignment="1">
      <alignment horizontal="center" vertical="center" wrapText="1"/>
    </xf>
    <xf numFmtId="203" fontId="1" fillId="0" borderId="43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203" fontId="1" fillId="33" borderId="43" xfId="0" applyNumberFormat="1" applyFont="1" applyFill="1" applyBorder="1" applyAlignment="1">
      <alignment horizontal="center" vertical="center" wrapText="1"/>
    </xf>
    <xf numFmtId="205" fontId="1" fillId="0" borderId="41" xfId="0" applyNumberFormat="1" applyFont="1" applyFill="1" applyBorder="1" applyAlignment="1">
      <alignment horizontal="center" vertical="center" wrapText="1"/>
    </xf>
    <xf numFmtId="205" fontId="1" fillId="0" borderId="0" xfId="0" applyNumberFormat="1" applyFont="1" applyFill="1" applyBorder="1" applyAlignment="1">
      <alignment horizontal="center" vertical="center" wrapText="1"/>
    </xf>
    <xf numFmtId="206" fontId="1" fillId="0" borderId="4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203" fontId="2" fillId="0" borderId="13" xfId="0" applyNumberFormat="1" applyFont="1" applyFill="1" applyBorder="1" applyAlignment="1">
      <alignment horizontal="center" vertical="center" wrapText="1"/>
    </xf>
    <xf numFmtId="203" fontId="2" fillId="0" borderId="14" xfId="0" applyNumberFormat="1" applyFont="1" applyFill="1" applyBorder="1" applyAlignment="1">
      <alignment horizontal="center" vertical="center" wrapText="1"/>
    </xf>
    <xf numFmtId="205" fontId="2" fillId="33" borderId="12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203" fontId="2" fillId="0" borderId="48" xfId="0" applyNumberFormat="1" applyFont="1" applyFill="1" applyBorder="1" applyAlignment="1">
      <alignment horizontal="center" vertical="center" wrapText="1"/>
    </xf>
    <xf numFmtId="203" fontId="2" fillId="0" borderId="49" xfId="0" applyNumberFormat="1" applyFont="1" applyFill="1" applyBorder="1" applyAlignment="1">
      <alignment horizontal="center" vertical="center" wrapText="1"/>
    </xf>
    <xf numFmtId="203" fontId="2" fillId="33" borderId="49" xfId="0" applyNumberFormat="1" applyFont="1" applyFill="1" applyBorder="1" applyAlignment="1">
      <alignment horizontal="center" vertical="center" wrapText="1"/>
    </xf>
    <xf numFmtId="203" fontId="2" fillId="33" borderId="50" xfId="0" applyNumberFormat="1" applyFont="1" applyFill="1" applyBorder="1" applyAlignment="1">
      <alignment horizontal="center" vertical="center" wrapText="1"/>
    </xf>
    <xf numFmtId="203" fontId="2" fillId="33" borderId="48" xfId="0" applyNumberFormat="1" applyFont="1" applyFill="1" applyBorder="1" applyAlignment="1">
      <alignment horizontal="center" vertical="center" wrapText="1"/>
    </xf>
    <xf numFmtId="203" fontId="2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0" fillId="0" borderId="51" xfId="0" applyFill="1" applyBorder="1" applyAlignment="1">
      <alignment horizontal="center" wrapText="1"/>
    </xf>
    <xf numFmtId="0" fontId="0" fillId="0" borderId="52" xfId="0" applyFont="1" applyFill="1" applyBorder="1" applyAlignment="1">
      <alignment wrapText="1"/>
    </xf>
    <xf numFmtId="203" fontId="1" fillId="0" borderId="52" xfId="0" applyNumberFormat="1" applyFont="1" applyFill="1" applyBorder="1" applyAlignment="1">
      <alignment horizontal="center" wrapText="1"/>
    </xf>
    <xf numFmtId="205" fontId="1" fillId="0" borderId="14" xfId="0" applyNumberFormat="1" applyFont="1" applyFill="1" applyBorder="1" applyAlignment="1">
      <alignment horizontal="center" vertical="center" wrapText="1"/>
    </xf>
    <xf numFmtId="206" fontId="1" fillId="0" borderId="14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203" fontId="1" fillId="0" borderId="48" xfId="0" applyNumberFormat="1" applyFont="1" applyFill="1" applyBorder="1" applyAlignment="1">
      <alignment horizontal="center" vertical="center" wrapText="1"/>
    </xf>
    <xf numFmtId="203" fontId="1" fillId="0" borderId="49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203" fontId="1" fillId="0" borderId="54" xfId="0" applyNumberFormat="1" applyFont="1" applyFill="1" applyBorder="1" applyAlignment="1">
      <alignment horizontal="center" vertical="center" wrapText="1"/>
    </xf>
    <xf numFmtId="203" fontId="1" fillId="0" borderId="55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205" fontId="1" fillId="0" borderId="23" xfId="0" applyNumberFormat="1" applyFont="1" applyFill="1" applyBorder="1" applyAlignment="1">
      <alignment horizontal="center" vertical="center" wrapText="1"/>
    </xf>
    <xf numFmtId="206" fontId="1" fillId="0" borderId="48" xfId="0" applyNumberFormat="1" applyFont="1" applyFill="1" applyBorder="1" applyAlignment="1">
      <alignment horizontal="center" vertical="center" wrapText="1"/>
    </xf>
    <xf numFmtId="206" fontId="1" fillId="0" borderId="49" xfId="0" applyNumberFormat="1" applyFont="1" applyFill="1" applyBorder="1" applyAlignment="1">
      <alignment horizontal="center" vertical="center" wrapText="1"/>
    </xf>
    <xf numFmtId="205" fontId="1" fillId="0" borderId="50" xfId="0" applyNumberFormat="1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 wrapText="1"/>
    </xf>
    <xf numFmtId="205" fontId="1" fillId="0" borderId="53" xfId="0" applyNumberFormat="1" applyFont="1" applyFill="1" applyBorder="1" applyAlignment="1">
      <alignment horizontal="center" vertical="center" wrapText="1"/>
    </xf>
    <xf numFmtId="206" fontId="1" fillId="0" borderId="54" xfId="0" applyNumberFormat="1" applyFont="1" applyFill="1" applyBorder="1" applyAlignment="1">
      <alignment horizontal="center" vertical="center" wrapText="1"/>
    </xf>
    <xf numFmtId="206" fontId="1" fillId="0" borderId="55" xfId="0" applyNumberFormat="1" applyFont="1" applyFill="1" applyBorder="1" applyAlignment="1">
      <alignment horizontal="center" vertical="center" wrapText="1"/>
    </xf>
    <xf numFmtId="205" fontId="1" fillId="0" borderId="56" xfId="0" applyNumberFormat="1" applyFont="1" applyFill="1" applyBorder="1" applyAlignment="1">
      <alignment horizontal="center" vertical="center" wrapText="1"/>
    </xf>
    <xf numFmtId="203" fontId="1" fillId="33" borderId="49" xfId="0" applyNumberFormat="1" applyFont="1" applyFill="1" applyBorder="1" applyAlignment="1">
      <alignment horizontal="center" vertical="center" wrapText="1"/>
    </xf>
    <xf numFmtId="205" fontId="1" fillId="0" borderId="49" xfId="0" applyNumberFormat="1" applyFont="1" applyFill="1" applyBorder="1" applyAlignment="1">
      <alignment horizontal="center" vertical="center" wrapText="1"/>
    </xf>
    <xf numFmtId="203" fontId="1" fillId="33" borderId="55" xfId="0" applyNumberFormat="1" applyFont="1" applyFill="1" applyBorder="1" applyAlignment="1">
      <alignment horizontal="center" vertical="center" wrapText="1"/>
    </xf>
    <xf numFmtId="205" fontId="1" fillId="0" borderId="55" xfId="0" applyNumberFormat="1" applyFont="1" applyFill="1" applyBorder="1" applyAlignment="1">
      <alignment horizontal="center" vertical="center" wrapText="1"/>
    </xf>
    <xf numFmtId="205" fontId="1" fillId="0" borderId="57" xfId="0" applyNumberFormat="1" applyFont="1" applyFill="1" applyBorder="1" applyAlignment="1">
      <alignment horizontal="center" vertical="center" wrapText="1"/>
    </xf>
    <xf numFmtId="203" fontId="0" fillId="0" borderId="58" xfId="0" applyNumberFormat="1" applyFont="1" applyFill="1" applyBorder="1" applyAlignment="1">
      <alignment horizont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left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wrapText="1"/>
    </xf>
    <xf numFmtId="205" fontId="2" fillId="0" borderId="11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>
      <alignment horizontal="center" vertical="center" wrapText="1"/>
    </xf>
    <xf numFmtId="203" fontId="1" fillId="0" borderId="30" xfId="0" applyNumberFormat="1" applyFont="1" applyFill="1" applyBorder="1" applyAlignment="1">
      <alignment horizontal="center" wrapText="1"/>
    </xf>
    <xf numFmtId="4" fontId="1" fillId="33" borderId="50" xfId="0" applyNumberFormat="1" applyFont="1" applyFill="1" applyBorder="1" applyAlignment="1">
      <alignment horizontal="center" vertical="center" wrapText="1"/>
    </xf>
    <xf numFmtId="202" fontId="1" fillId="0" borderId="13" xfId="0" applyNumberFormat="1" applyFont="1" applyFill="1" applyBorder="1" applyAlignment="1">
      <alignment horizontal="center" vertical="center" wrapText="1"/>
    </xf>
    <xf numFmtId="202" fontId="13" fillId="0" borderId="13" xfId="0" applyNumberFormat="1" applyFont="1" applyFill="1" applyBorder="1" applyAlignment="1">
      <alignment horizontal="center" vertical="center" wrapText="1"/>
    </xf>
    <xf numFmtId="202" fontId="1" fillId="0" borderId="62" xfId="0" applyNumberFormat="1" applyFont="1" applyFill="1" applyBorder="1" applyAlignment="1">
      <alignment horizontal="center" vertical="center" wrapText="1"/>
    </xf>
    <xf numFmtId="202" fontId="1" fillId="0" borderId="54" xfId="0" applyNumberFormat="1" applyFont="1" applyFill="1" applyBorder="1" applyAlignment="1">
      <alignment horizontal="center" vertical="center" wrapText="1"/>
    </xf>
    <xf numFmtId="202" fontId="1" fillId="0" borderId="55" xfId="0" applyNumberFormat="1" applyFont="1" applyFill="1" applyBorder="1" applyAlignment="1">
      <alignment horizontal="center" vertical="center" wrapText="1"/>
    </xf>
    <xf numFmtId="206" fontId="1" fillId="33" borderId="58" xfId="0" applyNumberFormat="1" applyFont="1" applyFill="1" applyBorder="1" applyAlignment="1">
      <alignment horizontal="center" vertical="center" wrapText="1"/>
    </xf>
    <xf numFmtId="203" fontId="1" fillId="33" borderId="48" xfId="0" applyNumberFormat="1" applyFont="1" applyFill="1" applyBorder="1" applyAlignment="1">
      <alignment horizontal="center" vertical="center" wrapText="1"/>
    </xf>
    <xf numFmtId="205" fontId="1" fillId="33" borderId="5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202" fontId="1" fillId="33" borderId="55" xfId="0" applyNumberFormat="1" applyFont="1" applyFill="1" applyBorder="1" applyAlignment="1">
      <alignment horizontal="center" vertical="center" wrapText="1"/>
    </xf>
    <xf numFmtId="205" fontId="1" fillId="33" borderId="58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 wrapText="1"/>
    </xf>
    <xf numFmtId="0" fontId="5" fillId="0" borderId="50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2" fillId="0" borderId="63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1" fontId="1" fillId="33" borderId="65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3" fontId="1" fillId="33" borderId="65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203" fontId="1" fillId="33" borderId="66" xfId="0" applyNumberFormat="1" applyFont="1" applyFill="1" applyBorder="1" applyAlignment="1">
      <alignment horizontal="center" vertical="center" wrapText="1"/>
    </xf>
    <xf numFmtId="203" fontId="1" fillId="33" borderId="3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/>
    </xf>
    <xf numFmtId="203" fontId="1" fillId="33" borderId="36" xfId="0" applyNumberFormat="1" applyFont="1" applyFill="1" applyBorder="1" applyAlignment="1">
      <alignment horizontal="center" vertical="center" wrapText="1"/>
    </xf>
    <xf numFmtId="203" fontId="1" fillId="33" borderId="37" xfId="0" applyNumberFormat="1" applyFont="1" applyFill="1" applyBorder="1" applyAlignment="1">
      <alignment horizontal="center" vertical="center" wrapText="1"/>
    </xf>
    <xf numFmtId="203" fontId="1" fillId="33" borderId="11" xfId="0" applyNumberFormat="1" applyFont="1" applyFill="1" applyBorder="1" applyAlignment="1">
      <alignment horizontal="center" vertical="center" wrapText="1"/>
    </xf>
    <xf numFmtId="203" fontId="1" fillId="33" borderId="23" xfId="0" applyNumberFormat="1" applyFont="1" applyFill="1" applyBorder="1" applyAlignment="1">
      <alignment horizontal="center" vertical="center" wrapText="1"/>
    </xf>
    <xf numFmtId="203" fontId="1" fillId="33" borderId="53" xfId="0" applyNumberFormat="1" applyFont="1" applyFill="1" applyBorder="1" applyAlignment="1">
      <alignment horizontal="center" vertical="center" wrapText="1"/>
    </xf>
    <xf numFmtId="203" fontId="1" fillId="33" borderId="29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203" fontId="14" fillId="33" borderId="29" xfId="0" applyNumberFormat="1" applyFont="1" applyFill="1" applyBorder="1" applyAlignment="1">
      <alignment horizontal="center" vertical="center" wrapText="1"/>
    </xf>
    <xf numFmtId="203" fontId="14" fillId="33" borderId="14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left" vertical="top" wrapText="1"/>
    </xf>
    <xf numFmtId="203" fontId="14" fillId="33" borderId="29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vertical="top" wrapText="1"/>
    </xf>
    <xf numFmtId="4" fontId="14" fillId="33" borderId="0" xfId="0" applyNumberFormat="1" applyFont="1" applyFill="1" applyAlignment="1">
      <alignment horizontal="center" wrapText="1"/>
    </xf>
    <xf numFmtId="4" fontId="14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wrapText="1"/>
    </xf>
    <xf numFmtId="202" fontId="14" fillId="33" borderId="0" xfId="0" applyNumberFormat="1" applyFont="1" applyFill="1" applyAlignment="1">
      <alignment horizontal="center" wrapText="1"/>
    </xf>
    <xf numFmtId="203" fontId="14" fillId="33" borderId="0" xfId="0" applyNumberFormat="1" applyFont="1" applyFill="1" applyAlignment="1">
      <alignment wrapText="1"/>
    </xf>
    <xf numFmtId="202" fontId="14" fillId="33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202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left" wrapText="1"/>
    </xf>
    <xf numFmtId="4" fontId="9" fillId="33" borderId="19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4" fontId="1" fillId="33" borderId="67" xfId="0" applyNumberFormat="1" applyFont="1" applyFill="1" applyBorder="1" applyAlignment="1">
      <alignment horizontal="center" vertical="center" wrapText="1"/>
    </xf>
    <xf numFmtId="4" fontId="1" fillId="33" borderId="32" xfId="0" applyNumberFormat="1" applyFont="1" applyFill="1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64" xfId="0" applyNumberFormat="1" applyFont="1" applyFill="1" applyBorder="1" applyAlignment="1">
      <alignment horizontal="center" vertical="center" wrapText="1"/>
    </xf>
    <xf numFmtId="4" fontId="1" fillId="33" borderId="68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33" borderId="35" xfId="0" applyNumberFormat="1" applyFont="1" applyFill="1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center" vertical="top" wrapText="1"/>
    </xf>
    <xf numFmtId="4" fontId="1" fillId="33" borderId="64" xfId="0" applyNumberFormat="1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4" fontId="1" fillId="33" borderId="20" xfId="0" applyNumberFormat="1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/>
    </xf>
    <xf numFmtId="4" fontId="1" fillId="33" borderId="64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 vertical="top" wrapText="1"/>
    </xf>
    <xf numFmtId="4" fontId="1" fillId="33" borderId="19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" fillId="33" borderId="6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1"/>
  <sheetViews>
    <sheetView view="pageBreakPreview" zoomScale="80" zoomScaleSheetLayoutView="80" zoomScalePageLayoutView="0" workbookViewId="0" topLeftCell="A1">
      <pane xSplit="2" ySplit="16" topLeftCell="F2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20" sqref="B20:S20"/>
    </sheetView>
  </sheetViews>
  <sheetFormatPr defaultColWidth="9.140625" defaultRowHeight="12.75"/>
  <cols>
    <col min="1" max="1" width="7.00390625" style="4" customWidth="1"/>
    <col min="2" max="2" width="42.5742187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8.00390625" style="2" customWidth="1"/>
    <col min="12" max="12" width="3.42187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6.28125" style="2" customWidth="1"/>
    <col min="17" max="17" width="13.140625" style="2" hidden="1" customWidth="1"/>
    <col min="18" max="18" width="23.57421875" style="2" hidden="1" customWidth="1"/>
    <col min="19" max="19" width="22.57421875" style="56" customWidth="1"/>
    <col min="20" max="16384" width="9.140625" style="1" customWidth="1"/>
  </cols>
  <sheetData>
    <row r="1" spans="1:18" ht="18.75">
      <c r="A1" s="301" t="s">
        <v>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18.75">
      <c r="A2" s="301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22" ht="19.5" customHeight="1">
      <c r="A3" s="330" t="s">
        <v>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18" ht="15.75" customHeight="1">
      <c r="A4" s="302" t="s">
        <v>95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8">
      <c r="A5" s="298" t="s">
        <v>8</v>
      </c>
      <c r="B5" s="298"/>
      <c r="C5" s="303" t="s">
        <v>94</v>
      </c>
      <c r="D5" s="303"/>
      <c r="E5" s="20"/>
      <c r="F5" s="20"/>
      <c r="G5" s="20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98" t="s">
        <v>9</v>
      </c>
      <c r="B6" s="298"/>
      <c r="C6" s="298"/>
      <c r="D6" s="298"/>
      <c r="E6" s="298"/>
      <c r="F6" s="298"/>
      <c r="G6" s="29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16" ht="18" thickBot="1">
      <c r="A7" s="21"/>
      <c r="B7" s="20"/>
      <c r="C7" s="21"/>
      <c r="D7" s="20"/>
      <c r="E7" s="22"/>
      <c r="F7" s="20"/>
      <c r="G7" s="20"/>
      <c r="P7" s="37" t="s">
        <v>176</v>
      </c>
    </row>
    <row r="8" spans="1:19" ht="14.25" customHeight="1" thickBot="1">
      <c r="A8" s="299" t="s">
        <v>4</v>
      </c>
      <c r="B8" s="309" t="s">
        <v>5</v>
      </c>
      <c r="C8" s="312" t="s">
        <v>6</v>
      </c>
      <c r="D8" s="313"/>
      <c r="E8" s="313"/>
      <c r="F8" s="313"/>
      <c r="G8" s="314"/>
      <c r="H8" s="334" t="s">
        <v>70</v>
      </c>
      <c r="I8" s="335"/>
      <c r="J8" s="335"/>
      <c r="K8" s="335"/>
      <c r="L8" s="335"/>
      <c r="M8" s="335"/>
      <c r="N8" s="335"/>
      <c r="O8" s="335"/>
      <c r="P8" s="336"/>
      <c r="Q8" s="332" t="s">
        <v>64</v>
      </c>
      <c r="R8" s="299" t="s">
        <v>7</v>
      </c>
      <c r="S8" s="306" t="s">
        <v>7</v>
      </c>
    </row>
    <row r="9" spans="1:19" ht="13.5" customHeight="1">
      <c r="A9" s="300"/>
      <c r="B9" s="310"/>
      <c r="C9" s="315"/>
      <c r="D9" s="316"/>
      <c r="E9" s="316"/>
      <c r="F9" s="316"/>
      <c r="G9" s="317"/>
      <c r="H9" s="322" t="s">
        <v>99</v>
      </c>
      <c r="I9" s="323"/>
      <c r="J9" s="323"/>
      <c r="K9" s="323"/>
      <c r="L9" s="25"/>
      <c r="M9" s="322" t="s">
        <v>71</v>
      </c>
      <c r="N9" s="323"/>
      <c r="O9" s="323"/>
      <c r="P9" s="324"/>
      <c r="Q9" s="328"/>
      <c r="R9" s="300"/>
      <c r="S9" s="307"/>
    </row>
    <row r="10" spans="1:19" ht="13.5" customHeight="1">
      <c r="A10" s="300"/>
      <c r="B10" s="310"/>
      <c r="C10" s="315"/>
      <c r="D10" s="316"/>
      <c r="E10" s="316"/>
      <c r="F10" s="316"/>
      <c r="G10" s="317"/>
      <c r="H10" s="322" t="s">
        <v>1</v>
      </c>
      <c r="I10" s="323"/>
      <c r="J10" s="323"/>
      <c r="K10" s="323"/>
      <c r="L10" s="25"/>
      <c r="M10" s="322" t="s">
        <v>2</v>
      </c>
      <c r="N10" s="323"/>
      <c r="O10" s="323"/>
      <c r="P10" s="324"/>
      <c r="Q10" s="328"/>
      <c r="R10" s="300"/>
      <c r="S10" s="307"/>
    </row>
    <row r="11" spans="1:19" ht="13.5" customHeight="1">
      <c r="A11" s="300"/>
      <c r="B11" s="310"/>
      <c r="C11" s="315"/>
      <c r="D11" s="316"/>
      <c r="E11" s="316"/>
      <c r="F11" s="316"/>
      <c r="G11" s="317"/>
      <c r="H11" s="322"/>
      <c r="I11" s="323"/>
      <c r="J11" s="323"/>
      <c r="K11" s="323"/>
      <c r="L11" s="25"/>
      <c r="M11" s="322"/>
      <c r="N11" s="327"/>
      <c r="O11" s="327"/>
      <c r="P11" s="328"/>
      <c r="Q11" s="328"/>
      <c r="R11" s="300"/>
      <c r="S11" s="307"/>
    </row>
    <row r="12" spans="1:19" ht="14.25" customHeight="1" thickBot="1">
      <c r="A12" s="300"/>
      <c r="B12" s="310"/>
      <c r="C12" s="318"/>
      <c r="D12" s="319"/>
      <c r="E12" s="319"/>
      <c r="F12" s="319"/>
      <c r="G12" s="320"/>
      <c r="H12" s="325"/>
      <c r="I12" s="326"/>
      <c r="J12" s="326"/>
      <c r="K12" s="326"/>
      <c r="L12" s="26"/>
      <c r="M12" s="325"/>
      <c r="N12" s="326"/>
      <c r="O12" s="326"/>
      <c r="P12" s="331"/>
      <c r="Q12" s="328"/>
      <c r="R12" s="300"/>
      <c r="S12" s="307"/>
    </row>
    <row r="13" spans="1:19" ht="12.75">
      <c r="A13" s="300"/>
      <c r="B13" s="310"/>
      <c r="C13" s="305" t="s">
        <v>19</v>
      </c>
      <c r="D13" s="305" t="s">
        <v>16</v>
      </c>
      <c r="E13" s="305" t="s">
        <v>14</v>
      </c>
      <c r="F13" s="305" t="s">
        <v>21</v>
      </c>
      <c r="G13" s="305" t="s">
        <v>3</v>
      </c>
      <c r="H13" s="304" t="s">
        <v>15</v>
      </c>
      <c r="I13" s="304" t="s">
        <v>16</v>
      </c>
      <c r="J13" s="304" t="s">
        <v>14</v>
      </c>
      <c r="K13" s="304" t="s">
        <v>65</v>
      </c>
      <c r="L13" s="27"/>
      <c r="M13" s="304" t="s">
        <v>15</v>
      </c>
      <c r="N13" s="304" t="s">
        <v>16</v>
      </c>
      <c r="O13" s="304" t="s">
        <v>14</v>
      </c>
      <c r="P13" s="304" t="s">
        <v>65</v>
      </c>
      <c r="Q13" s="328"/>
      <c r="R13" s="300"/>
      <c r="S13" s="307"/>
    </row>
    <row r="14" spans="1:19" ht="63.75">
      <c r="A14" s="300"/>
      <c r="B14" s="310"/>
      <c r="C14" s="304"/>
      <c r="D14" s="304"/>
      <c r="E14" s="304"/>
      <c r="F14" s="304"/>
      <c r="G14" s="304"/>
      <c r="H14" s="304"/>
      <c r="I14" s="304"/>
      <c r="J14" s="304"/>
      <c r="K14" s="304"/>
      <c r="L14" s="27" t="s">
        <v>69</v>
      </c>
      <c r="M14" s="304"/>
      <c r="N14" s="304"/>
      <c r="O14" s="304"/>
      <c r="P14" s="304"/>
      <c r="Q14" s="328"/>
      <c r="R14" s="300"/>
      <c r="S14" s="307"/>
    </row>
    <row r="15" spans="1:19" ht="33.75" customHeight="1" thickBot="1">
      <c r="A15" s="300"/>
      <c r="B15" s="311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33"/>
      <c r="R15" s="321"/>
      <c r="S15" s="308"/>
    </row>
    <row r="16" spans="1:19" s="3" customFormat="1" ht="13.5" thickBot="1">
      <c r="A16" s="23">
        <v>1</v>
      </c>
      <c r="B16" s="28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29">
        <v>16</v>
      </c>
      <c r="S16" s="57"/>
    </row>
    <row r="17" spans="1:19" ht="39.75" customHeight="1" thickBot="1">
      <c r="A17" s="164" t="s">
        <v>104</v>
      </c>
      <c r="B17" s="165" t="s">
        <v>103</v>
      </c>
      <c r="C17" s="166"/>
      <c r="D17" s="167"/>
      <c r="E17" s="168">
        <v>4291.72</v>
      </c>
      <c r="F17" s="168"/>
      <c r="G17" s="169">
        <f>C17+D17+E17+F17</f>
        <v>4291.72</v>
      </c>
      <c r="H17" s="170"/>
      <c r="I17" s="168"/>
      <c r="J17" s="168">
        <v>1067.68083</v>
      </c>
      <c r="K17" s="169">
        <f>H17+I17+J17</f>
        <v>1067.68083</v>
      </c>
      <c r="L17" s="171">
        <f>K17/G17*100</f>
        <v>24.8776907626779</v>
      </c>
      <c r="M17" s="170">
        <f>C17-H17</f>
        <v>0</v>
      </c>
      <c r="N17" s="168">
        <f>D17-I17</f>
        <v>0</v>
      </c>
      <c r="O17" s="168">
        <f>E17-J17</f>
        <v>3224.03917</v>
      </c>
      <c r="P17" s="169">
        <f>M17+N17+O17</f>
        <v>3224.03917</v>
      </c>
      <c r="Q17" s="161">
        <v>1203.9</v>
      </c>
      <c r="R17" s="172" t="s">
        <v>59</v>
      </c>
      <c r="S17" s="173" t="s">
        <v>202</v>
      </c>
    </row>
    <row r="18" spans="1:19" s="5" customFormat="1" ht="43.5" customHeight="1" thickBot="1">
      <c r="A18" s="157" t="s">
        <v>105</v>
      </c>
      <c r="B18" s="165" t="s">
        <v>106</v>
      </c>
      <c r="C18" s="159"/>
      <c r="D18" s="160"/>
      <c r="E18" s="144">
        <v>177.58</v>
      </c>
      <c r="F18" s="144"/>
      <c r="G18" s="132">
        <f aca="true" t="shared" si="0" ref="G18:G24">C18+D18+E18+F18</f>
        <v>177.58</v>
      </c>
      <c r="H18" s="143"/>
      <c r="I18" s="144"/>
      <c r="J18" s="144">
        <v>0</v>
      </c>
      <c r="K18" s="132">
        <f aca="true" t="shared" si="1" ref="K18:K24">H18+I18+J18</f>
        <v>0</v>
      </c>
      <c r="L18" s="142">
        <f aca="true" t="shared" si="2" ref="L18:L55">K18/G18*100</f>
        <v>0</v>
      </c>
      <c r="M18" s="141">
        <f aca="true" t="shared" si="3" ref="M18:M24">C18-H18</f>
        <v>0</v>
      </c>
      <c r="N18" s="140">
        <f aca="true" t="shared" si="4" ref="N18:N24">D18-I18</f>
        <v>0</v>
      </c>
      <c r="O18" s="140">
        <f aca="true" t="shared" si="5" ref="O18:O24">E18-J18</f>
        <v>177.58</v>
      </c>
      <c r="P18" s="132">
        <f aca="true" t="shared" si="6" ref="P18:P24">M18+N18+O18</f>
        <v>177.58</v>
      </c>
      <c r="Q18" s="161">
        <v>597.24271</v>
      </c>
      <c r="R18" s="162" t="s">
        <v>60</v>
      </c>
      <c r="S18" s="173"/>
    </row>
    <row r="19" spans="1:19" s="5" customFormat="1" ht="60" customHeight="1" thickBot="1">
      <c r="A19" s="157" t="s">
        <v>107</v>
      </c>
      <c r="B19" s="158" t="s">
        <v>108</v>
      </c>
      <c r="C19" s="159"/>
      <c r="D19" s="160"/>
      <c r="E19" s="144">
        <v>1735.7</v>
      </c>
      <c r="F19" s="144"/>
      <c r="G19" s="132">
        <f>C19+D19+E19+F19</f>
        <v>1735.7</v>
      </c>
      <c r="H19" s="143"/>
      <c r="I19" s="144"/>
      <c r="J19" s="144">
        <v>0</v>
      </c>
      <c r="K19" s="132">
        <f>H19+I19+J19</f>
        <v>0</v>
      </c>
      <c r="L19" s="142">
        <f>K19/G19*100</f>
        <v>0</v>
      </c>
      <c r="M19" s="141">
        <f t="shared" si="3"/>
        <v>0</v>
      </c>
      <c r="N19" s="140">
        <f t="shared" si="4"/>
        <v>0</v>
      </c>
      <c r="O19" s="140">
        <f t="shared" si="5"/>
        <v>1735.7</v>
      </c>
      <c r="P19" s="132">
        <f t="shared" si="6"/>
        <v>1735.7</v>
      </c>
      <c r="Q19" s="161"/>
      <c r="R19" s="162"/>
      <c r="S19" s="174"/>
    </row>
    <row r="20" spans="1:19" ht="47.25" customHeight="1" thickBot="1">
      <c r="A20" s="157" t="s">
        <v>109</v>
      </c>
      <c r="B20" s="158" t="s">
        <v>110</v>
      </c>
      <c r="C20" s="159"/>
      <c r="D20" s="160"/>
      <c r="E20" s="144">
        <v>4674.95</v>
      </c>
      <c r="F20" s="144"/>
      <c r="G20" s="132">
        <f t="shared" si="0"/>
        <v>4674.95</v>
      </c>
      <c r="H20" s="143"/>
      <c r="I20" s="144"/>
      <c r="J20" s="144">
        <v>1471.6</v>
      </c>
      <c r="K20" s="132">
        <f t="shared" si="1"/>
        <v>1471.6</v>
      </c>
      <c r="L20" s="142">
        <f t="shared" si="2"/>
        <v>31.478411533813194</v>
      </c>
      <c r="M20" s="141">
        <f t="shared" si="3"/>
        <v>0</v>
      </c>
      <c r="N20" s="140">
        <f t="shared" si="4"/>
        <v>0</v>
      </c>
      <c r="O20" s="140">
        <f t="shared" si="5"/>
        <v>3203.35</v>
      </c>
      <c r="P20" s="132">
        <f t="shared" si="6"/>
        <v>3203.35</v>
      </c>
      <c r="Q20" s="161">
        <v>1500</v>
      </c>
      <c r="R20" s="162" t="s">
        <v>62</v>
      </c>
      <c r="S20" s="173" t="s">
        <v>221</v>
      </c>
    </row>
    <row r="21" spans="1:19" ht="60" customHeight="1" thickBot="1">
      <c r="A21" s="157" t="s">
        <v>111</v>
      </c>
      <c r="B21" s="165" t="s">
        <v>112</v>
      </c>
      <c r="C21" s="159"/>
      <c r="D21" s="160"/>
      <c r="E21" s="144">
        <v>511.3</v>
      </c>
      <c r="F21" s="144"/>
      <c r="G21" s="132">
        <f t="shared" si="0"/>
        <v>511.3</v>
      </c>
      <c r="H21" s="143"/>
      <c r="I21" s="144"/>
      <c r="J21" s="144">
        <v>39.7356</v>
      </c>
      <c r="K21" s="132">
        <f t="shared" si="1"/>
        <v>39.7356</v>
      </c>
      <c r="L21" s="142">
        <f t="shared" si="2"/>
        <v>7.771484451398396</v>
      </c>
      <c r="M21" s="141">
        <f t="shared" si="3"/>
        <v>0</v>
      </c>
      <c r="N21" s="140">
        <f t="shared" si="4"/>
        <v>0</v>
      </c>
      <c r="O21" s="140">
        <f t="shared" si="5"/>
        <v>471.56440000000003</v>
      </c>
      <c r="P21" s="132">
        <f t="shared" si="6"/>
        <v>471.56440000000003</v>
      </c>
      <c r="Q21" s="161">
        <v>340.4577</v>
      </c>
      <c r="R21" s="162" t="s">
        <v>61</v>
      </c>
      <c r="S21" s="174" t="s">
        <v>220</v>
      </c>
    </row>
    <row r="22" spans="1:19" ht="39" customHeight="1" thickBot="1">
      <c r="A22" s="175" t="s">
        <v>113</v>
      </c>
      <c r="B22" s="176" t="s">
        <v>114</v>
      </c>
      <c r="C22" s="159"/>
      <c r="D22" s="160"/>
      <c r="E22" s="144">
        <v>1995.6</v>
      </c>
      <c r="F22" s="144"/>
      <c r="G22" s="132">
        <f t="shared" si="0"/>
        <v>1995.6</v>
      </c>
      <c r="H22" s="143"/>
      <c r="I22" s="144"/>
      <c r="J22" s="144">
        <v>0</v>
      </c>
      <c r="K22" s="132">
        <f t="shared" si="1"/>
        <v>0</v>
      </c>
      <c r="L22" s="142">
        <f t="shared" si="2"/>
        <v>0</v>
      </c>
      <c r="M22" s="141">
        <f t="shared" si="3"/>
        <v>0</v>
      </c>
      <c r="N22" s="140">
        <f t="shared" si="4"/>
        <v>0</v>
      </c>
      <c r="O22" s="140">
        <f t="shared" si="5"/>
        <v>1995.6</v>
      </c>
      <c r="P22" s="132">
        <f t="shared" si="6"/>
        <v>1995.6</v>
      </c>
      <c r="Q22" s="161"/>
      <c r="R22" s="162"/>
      <c r="S22" s="163"/>
    </row>
    <row r="23" spans="1:19" ht="62.25" customHeight="1" thickBot="1">
      <c r="A23" s="157" t="s">
        <v>115</v>
      </c>
      <c r="B23" s="158" t="s">
        <v>56</v>
      </c>
      <c r="C23" s="159"/>
      <c r="D23" s="160"/>
      <c r="E23" s="144">
        <v>265.1</v>
      </c>
      <c r="F23" s="144"/>
      <c r="G23" s="132">
        <f t="shared" si="0"/>
        <v>265.1</v>
      </c>
      <c r="H23" s="143"/>
      <c r="I23" s="144"/>
      <c r="J23" s="144">
        <v>0</v>
      </c>
      <c r="K23" s="132">
        <f t="shared" si="1"/>
        <v>0</v>
      </c>
      <c r="L23" s="142">
        <f t="shared" si="2"/>
        <v>0</v>
      </c>
      <c r="M23" s="141">
        <f t="shared" si="3"/>
        <v>0</v>
      </c>
      <c r="N23" s="140">
        <f t="shared" si="4"/>
        <v>0</v>
      </c>
      <c r="O23" s="140">
        <f t="shared" si="5"/>
        <v>265.1</v>
      </c>
      <c r="P23" s="132">
        <f t="shared" si="6"/>
        <v>265.1</v>
      </c>
      <c r="Q23" s="161"/>
      <c r="R23" s="162"/>
      <c r="S23" s="163"/>
    </row>
    <row r="24" spans="1:19" ht="62.25" customHeight="1" thickBot="1">
      <c r="A24" s="157" t="s">
        <v>116</v>
      </c>
      <c r="B24" s="158" t="s">
        <v>57</v>
      </c>
      <c r="C24" s="159"/>
      <c r="D24" s="160"/>
      <c r="E24" s="144">
        <v>892.45</v>
      </c>
      <c r="F24" s="144"/>
      <c r="G24" s="132">
        <f t="shared" si="0"/>
        <v>892.45</v>
      </c>
      <c r="H24" s="143"/>
      <c r="I24" s="144"/>
      <c r="J24" s="144">
        <v>0</v>
      </c>
      <c r="K24" s="132">
        <f t="shared" si="1"/>
        <v>0</v>
      </c>
      <c r="L24" s="142"/>
      <c r="M24" s="141">
        <f t="shared" si="3"/>
        <v>0</v>
      </c>
      <c r="N24" s="140">
        <f t="shared" si="4"/>
        <v>0</v>
      </c>
      <c r="O24" s="140">
        <f t="shared" si="5"/>
        <v>892.45</v>
      </c>
      <c r="P24" s="132">
        <f t="shared" si="6"/>
        <v>892.45</v>
      </c>
      <c r="Q24" s="161"/>
      <c r="R24" s="162"/>
      <c r="S24" s="163"/>
    </row>
    <row r="25" spans="1:19" ht="12.75" customHeight="1" hidden="1">
      <c r="A25" s="31">
        <v>13</v>
      </c>
      <c r="B25" s="134" t="s">
        <v>24</v>
      </c>
      <c r="C25" s="66"/>
      <c r="D25" s="67"/>
      <c r="E25" s="112"/>
      <c r="F25" s="112"/>
      <c r="G25" s="92">
        <f aca="true" t="shared" si="7" ref="G25:G54">C25+D25+E25+F25</f>
        <v>0</v>
      </c>
      <c r="H25" s="112"/>
      <c r="I25" s="113"/>
      <c r="J25" s="113"/>
      <c r="K25" s="112"/>
      <c r="L25" s="94" t="e">
        <f t="shared" si="2"/>
        <v>#DIV/0!</v>
      </c>
      <c r="M25" s="93">
        <f aca="true" t="shared" si="8" ref="M25:O35">H25</f>
        <v>0</v>
      </c>
      <c r="N25" s="91">
        <f t="shared" si="8"/>
        <v>0</v>
      </c>
      <c r="O25" s="91">
        <f t="shared" si="8"/>
        <v>0</v>
      </c>
      <c r="P25" s="92">
        <f aca="true" t="shared" si="9" ref="P25:P54">M25+N25+O25</f>
        <v>0</v>
      </c>
      <c r="Q25" s="100"/>
      <c r="R25" s="111"/>
      <c r="S25" s="110"/>
    </row>
    <row r="26" spans="1:19" ht="12.75" customHeight="1" hidden="1">
      <c r="A26" s="31">
        <v>14</v>
      </c>
      <c r="B26" s="135" t="s">
        <v>25</v>
      </c>
      <c r="C26" s="34"/>
      <c r="D26" s="58"/>
      <c r="E26" s="63"/>
      <c r="F26" s="63"/>
      <c r="G26" s="92">
        <f t="shared" si="7"/>
        <v>0</v>
      </c>
      <c r="H26" s="63"/>
      <c r="I26" s="68"/>
      <c r="J26" s="68"/>
      <c r="K26" s="63"/>
      <c r="L26" s="94" t="e">
        <f t="shared" si="2"/>
        <v>#DIV/0!</v>
      </c>
      <c r="M26" s="93">
        <f t="shared" si="8"/>
        <v>0</v>
      </c>
      <c r="N26" s="91">
        <f t="shared" si="8"/>
        <v>0</v>
      </c>
      <c r="O26" s="91">
        <f t="shared" si="8"/>
        <v>0</v>
      </c>
      <c r="P26" s="92">
        <f t="shared" si="9"/>
        <v>0</v>
      </c>
      <c r="Q26" s="100"/>
      <c r="R26" s="111"/>
      <c r="S26" s="110"/>
    </row>
    <row r="27" spans="1:19" ht="12.75" customHeight="1" hidden="1">
      <c r="A27" s="31">
        <v>15</v>
      </c>
      <c r="B27" s="135" t="s">
        <v>117</v>
      </c>
      <c r="C27" s="34"/>
      <c r="D27" s="58"/>
      <c r="E27" s="63"/>
      <c r="F27" s="63"/>
      <c r="G27" s="92">
        <f t="shared" si="7"/>
        <v>0</v>
      </c>
      <c r="H27" s="63"/>
      <c r="I27" s="68"/>
      <c r="J27" s="68"/>
      <c r="K27" s="63"/>
      <c r="L27" s="94" t="e">
        <f t="shared" si="2"/>
        <v>#DIV/0!</v>
      </c>
      <c r="M27" s="93">
        <f t="shared" si="8"/>
        <v>0</v>
      </c>
      <c r="N27" s="91">
        <f t="shared" si="8"/>
        <v>0</v>
      </c>
      <c r="O27" s="91">
        <f t="shared" si="8"/>
        <v>0</v>
      </c>
      <c r="P27" s="92">
        <f t="shared" si="9"/>
        <v>0</v>
      </c>
      <c r="Q27" s="100"/>
      <c r="R27" s="111"/>
      <c r="S27" s="110"/>
    </row>
    <row r="28" spans="1:19" ht="12.75" customHeight="1" hidden="1">
      <c r="A28" s="31">
        <v>16</v>
      </c>
      <c r="B28" s="135" t="s">
        <v>32</v>
      </c>
      <c r="C28" s="34"/>
      <c r="D28" s="58"/>
      <c r="E28" s="63"/>
      <c r="F28" s="63"/>
      <c r="G28" s="92">
        <f t="shared" si="7"/>
        <v>0</v>
      </c>
      <c r="H28" s="63"/>
      <c r="I28" s="68"/>
      <c r="J28" s="68"/>
      <c r="K28" s="63"/>
      <c r="L28" s="94" t="e">
        <f t="shared" si="2"/>
        <v>#DIV/0!</v>
      </c>
      <c r="M28" s="93">
        <f t="shared" si="8"/>
        <v>0</v>
      </c>
      <c r="N28" s="91">
        <f t="shared" si="8"/>
        <v>0</v>
      </c>
      <c r="O28" s="91">
        <f t="shared" si="8"/>
        <v>0</v>
      </c>
      <c r="P28" s="92">
        <f t="shared" si="9"/>
        <v>0</v>
      </c>
      <c r="Q28" s="100"/>
      <c r="R28" s="111"/>
      <c r="S28" s="110"/>
    </row>
    <row r="29" spans="1:19" ht="12.75" customHeight="1" hidden="1">
      <c r="A29" s="31">
        <v>17</v>
      </c>
      <c r="B29" s="135" t="s">
        <v>33</v>
      </c>
      <c r="C29" s="59"/>
      <c r="D29" s="60"/>
      <c r="E29" s="63"/>
      <c r="F29" s="63"/>
      <c r="G29" s="92">
        <f t="shared" si="7"/>
        <v>0</v>
      </c>
      <c r="H29" s="63"/>
      <c r="I29" s="68"/>
      <c r="J29" s="68"/>
      <c r="K29" s="63"/>
      <c r="L29" s="94" t="e">
        <f t="shared" si="2"/>
        <v>#DIV/0!</v>
      </c>
      <c r="M29" s="93">
        <f t="shared" si="8"/>
        <v>0</v>
      </c>
      <c r="N29" s="91">
        <f t="shared" si="8"/>
        <v>0</v>
      </c>
      <c r="O29" s="91">
        <f t="shared" si="8"/>
        <v>0</v>
      </c>
      <c r="P29" s="92">
        <f t="shared" si="9"/>
        <v>0</v>
      </c>
      <c r="Q29" s="100"/>
      <c r="R29" s="111"/>
      <c r="S29" s="110"/>
    </row>
    <row r="30" spans="1:19" ht="12.75" customHeight="1" hidden="1">
      <c r="A30" s="31">
        <v>18</v>
      </c>
      <c r="B30" s="135" t="s">
        <v>34</v>
      </c>
      <c r="C30" s="34"/>
      <c r="D30" s="58"/>
      <c r="E30" s="63"/>
      <c r="F30" s="63"/>
      <c r="G30" s="92">
        <f t="shared" si="7"/>
        <v>0</v>
      </c>
      <c r="H30" s="63"/>
      <c r="I30" s="68"/>
      <c r="J30" s="68"/>
      <c r="K30" s="63"/>
      <c r="L30" s="94" t="e">
        <f t="shared" si="2"/>
        <v>#DIV/0!</v>
      </c>
      <c r="M30" s="93">
        <f t="shared" si="8"/>
        <v>0</v>
      </c>
      <c r="N30" s="91">
        <f t="shared" si="8"/>
        <v>0</v>
      </c>
      <c r="O30" s="91">
        <f t="shared" si="8"/>
        <v>0</v>
      </c>
      <c r="P30" s="92">
        <f t="shared" si="9"/>
        <v>0</v>
      </c>
      <c r="Q30" s="100"/>
      <c r="R30" s="111"/>
      <c r="S30" s="110"/>
    </row>
    <row r="31" spans="1:19" ht="12.75" customHeight="1" hidden="1">
      <c r="A31" s="31">
        <v>19</v>
      </c>
      <c r="B31" s="135" t="s">
        <v>20</v>
      </c>
      <c r="C31" s="34"/>
      <c r="D31" s="58"/>
      <c r="E31" s="63"/>
      <c r="F31" s="63"/>
      <c r="G31" s="92">
        <f t="shared" si="7"/>
        <v>0</v>
      </c>
      <c r="H31" s="63"/>
      <c r="I31" s="68"/>
      <c r="J31" s="68"/>
      <c r="K31" s="63"/>
      <c r="L31" s="94" t="e">
        <f t="shared" si="2"/>
        <v>#DIV/0!</v>
      </c>
      <c r="M31" s="93">
        <f t="shared" si="8"/>
        <v>0</v>
      </c>
      <c r="N31" s="91">
        <f t="shared" si="8"/>
        <v>0</v>
      </c>
      <c r="O31" s="91">
        <f t="shared" si="8"/>
        <v>0</v>
      </c>
      <c r="P31" s="92">
        <f t="shared" si="9"/>
        <v>0</v>
      </c>
      <c r="Q31" s="100"/>
      <c r="R31" s="111"/>
      <c r="S31" s="110"/>
    </row>
    <row r="32" spans="1:19" ht="12.75" customHeight="1" hidden="1">
      <c r="A32" s="4">
        <v>20</v>
      </c>
      <c r="B32" s="135" t="s">
        <v>35</v>
      </c>
      <c r="C32" s="34"/>
      <c r="D32" s="58"/>
      <c r="E32" s="63"/>
      <c r="F32" s="63"/>
      <c r="G32" s="92">
        <f t="shared" si="7"/>
        <v>0</v>
      </c>
      <c r="H32" s="63"/>
      <c r="I32" s="68"/>
      <c r="J32" s="68"/>
      <c r="K32" s="63"/>
      <c r="L32" s="94" t="e">
        <f t="shared" si="2"/>
        <v>#DIV/0!</v>
      </c>
      <c r="M32" s="93">
        <f t="shared" si="8"/>
        <v>0</v>
      </c>
      <c r="N32" s="91">
        <f t="shared" si="8"/>
        <v>0</v>
      </c>
      <c r="O32" s="91">
        <f t="shared" si="8"/>
        <v>0</v>
      </c>
      <c r="P32" s="92">
        <f t="shared" si="9"/>
        <v>0</v>
      </c>
      <c r="Q32" s="100"/>
      <c r="R32" s="111"/>
      <c r="S32" s="110"/>
    </row>
    <row r="33" spans="1:19" ht="12.75" customHeight="1" hidden="1">
      <c r="A33" s="4">
        <v>21</v>
      </c>
      <c r="B33" s="134" t="s">
        <v>24</v>
      </c>
      <c r="C33" s="34"/>
      <c r="D33" s="58"/>
      <c r="E33" s="63"/>
      <c r="F33" s="63"/>
      <c r="G33" s="92">
        <f t="shared" si="7"/>
        <v>0</v>
      </c>
      <c r="H33" s="63"/>
      <c r="I33" s="68"/>
      <c r="J33" s="68"/>
      <c r="K33" s="63"/>
      <c r="L33" s="94" t="e">
        <f t="shared" si="2"/>
        <v>#DIV/0!</v>
      </c>
      <c r="M33" s="93">
        <f t="shared" si="8"/>
        <v>0</v>
      </c>
      <c r="N33" s="91">
        <f t="shared" si="8"/>
        <v>0</v>
      </c>
      <c r="O33" s="91">
        <f t="shared" si="8"/>
        <v>0</v>
      </c>
      <c r="P33" s="92">
        <f t="shared" si="9"/>
        <v>0</v>
      </c>
      <c r="Q33" s="100"/>
      <c r="R33" s="111"/>
      <c r="S33" s="110"/>
    </row>
    <row r="34" spans="1:19" ht="12.75" customHeight="1" hidden="1">
      <c r="A34" s="4">
        <v>22</v>
      </c>
      <c r="B34" s="136" t="s">
        <v>25</v>
      </c>
      <c r="C34" s="34"/>
      <c r="D34" s="58"/>
      <c r="E34" s="63"/>
      <c r="F34" s="63"/>
      <c r="G34" s="92">
        <f t="shared" si="7"/>
        <v>0</v>
      </c>
      <c r="H34" s="63"/>
      <c r="I34" s="68"/>
      <c r="J34" s="68"/>
      <c r="K34" s="63"/>
      <c r="L34" s="94" t="e">
        <f t="shared" si="2"/>
        <v>#DIV/0!</v>
      </c>
      <c r="M34" s="93">
        <f t="shared" si="8"/>
        <v>0</v>
      </c>
      <c r="N34" s="91">
        <f t="shared" si="8"/>
        <v>0</v>
      </c>
      <c r="O34" s="91">
        <f t="shared" si="8"/>
        <v>0</v>
      </c>
      <c r="P34" s="92">
        <f t="shared" si="9"/>
        <v>0</v>
      </c>
      <c r="Q34" s="100"/>
      <c r="R34" s="111"/>
      <c r="S34" s="110"/>
    </row>
    <row r="35" spans="1:19" ht="12.75" customHeight="1" hidden="1">
      <c r="A35" s="32">
        <v>23</v>
      </c>
      <c r="B35" s="135" t="s">
        <v>50</v>
      </c>
      <c r="C35" s="34"/>
      <c r="D35" s="58"/>
      <c r="E35" s="63"/>
      <c r="F35" s="63"/>
      <c r="G35" s="92">
        <f t="shared" si="7"/>
        <v>0</v>
      </c>
      <c r="H35" s="63"/>
      <c r="I35" s="68"/>
      <c r="J35" s="68"/>
      <c r="K35" s="63"/>
      <c r="L35" s="94" t="e">
        <f t="shared" si="2"/>
        <v>#DIV/0!</v>
      </c>
      <c r="M35" s="93">
        <f t="shared" si="8"/>
        <v>0</v>
      </c>
      <c r="N35" s="91">
        <f t="shared" si="8"/>
        <v>0</v>
      </c>
      <c r="O35" s="91">
        <f t="shared" si="8"/>
        <v>0</v>
      </c>
      <c r="P35" s="92">
        <f t="shared" si="9"/>
        <v>0</v>
      </c>
      <c r="Q35" s="100"/>
      <c r="R35" s="111"/>
      <c r="S35" s="110"/>
    </row>
    <row r="36" spans="1:19" ht="12.75" customHeight="1" hidden="1">
      <c r="A36" s="32">
        <v>24</v>
      </c>
      <c r="B36" s="135" t="s">
        <v>51</v>
      </c>
      <c r="C36" s="34"/>
      <c r="D36" s="58"/>
      <c r="E36" s="63"/>
      <c r="F36" s="63"/>
      <c r="G36" s="92">
        <f t="shared" si="7"/>
        <v>0</v>
      </c>
      <c r="H36" s="63"/>
      <c r="I36" s="68"/>
      <c r="J36" s="68"/>
      <c r="K36" s="63"/>
      <c r="L36" s="94" t="e">
        <f t="shared" si="2"/>
        <v>#DIV/0!</v>
      </c>
      <c r="M36" s="93"/>
      <c r="N36" s="91"/>
      <c r="O36" s="91"/>
      <c r="P36" s="92">
        <f t="shared" si="9"/>
        <v>0</v>
      </c>
      <c r="Q36" s="100"/>
      <c r="R36" s="111"/>
      <c r="S36" s="110"/>
    </row>
    <row r="37" spans="1:19" ht="12.75" customHeight="1" hidden="1">
      <c r="A37" s="32">
        <v>24</v>
      </c>
      <c r="B37" s="135" t="s">
        <v>36</v>
      </c>
      <c r="C37" s="34"/>
      <c r="D37" s="58"/>
      <c r="E37" s="63"/>
      <c r="F37" s="63"/>
      <c r="G37" s="92">
        <f t="shared" si="7"/>
        <v>0</v>
      </c>
      <c r="H37" s="63"/>
      <c r="I37" s="68"/>
      <c r="J37" s="68"/>
      <c r="K37" s="63"/>
      <c r="L37" s="94" t="e">
        <f t="shared" si="2"/>
        <v>#DIV/0!</v>
      </c>
      <c r="M37" s="93">
        <f aca="true" t="shared" si="10" ref="M37:O54">H37</f>
        <v>0</v>
      </c>
      <c r="N37" s="91">
        <f t="shared" si="10"/>
        <v>0</v>
      </c>
      <c r="O37" s="91">
        <f t="shared" si="10"/>
        <v>0</v>
      </c>
      <c r="P37" s="92">
        <f t="shared" si="9"/>
        <v>0</v>
      </c>
      <c r="Q37" s="100"/>
      <c r="R37" s="111"/>
      <c r="S37" s="110"/>
    </row>
    <row r="38" spans="1:19" ht="12.75" customHeight="1" hidden="1">
      <c r="A38" s="32">
        <v>25</v>
      </c>
      <c r="B38" s="135" t="s">
        <v>11</v>
      </c>
      <c r="C38" s="34"/>
      <c r="D38" s="58"/>
      <c r="E38" s="63"/>
      <c r="F38" s="63"/>
      <c r="G38" s="92">
        <f t="shared" si="7"/>
        <v>0</v>
      </c>
      <c r="H38" s="63"/>
      <c r="I38" s="68"/>
      <c r="J38" s="68"/>
      <c r="K38" s="63"/>
      <c r="L38" s="94" t="e">
        <f t="shared" si="2"/>
        <v>#DIV/0!</v>
      </c>
      <c r="M38" s="93">
        <f t="shared" si="10"/>
        <v>0</v>
      </c>
      <c r="N38" s="91">
        <f t="shared" si="10"/>
        <v>0</v>
      </c>
      <c r="O38" s="91">
        <f t="shared" si="10"/>
        <v>0</v>
      </c>
      <c r="P38" s="92">
        <f t="shared" si="9"/>
        <v>0</v>
      </c>
      <c r="Q38" s="100"/>
      <c r="R38" s="111"/>
      <c r="S38" s="110"/>
    </row>
    <row r="39" spans="1:19" ht="12.75" customHeight="1" hidden="1">
      <c r="A39" s="32">
        <v>26</v>
      </c>
      <c r="B39" s="135" t="s">
        <v>18</v>
      </c>
      <c r="C39" s="34"/>
      <c r="D39" s="58"/>
      <c r="E39" s="63"/>
      <c r="F39" s="63"/>
      <c r="G39" s="92">
        <f t="shared" si="7"/>
        <v>0</v>
      </c>
      <c r="H39" s="63"/>
      <c r="I39" s="68"/>
      <c r="J39" s="68"/>
      <c r="K39" s="63"/>
      <c r="L39" s="94" t="e">
        <f t="shared" si="2"/>
        <v>#DIV/0!</v>
      </c>
      <c r="M39" s="93">
        <f t="shared" si="10"/>
        <v>0</v>
      </c>
      <c r="N39" s="91">
        <f t="shared" si="10"/>
        <v>0</v>
      </c>
      <c r="O39" s="91">
        <f t="shared" si="10"/>
        <v>0</v>
      </c>
      <c r="P39" s="92">
        <f t="shared" si="9"/>
        <v>0</v>
      </c>
      <c r="Q39" s="100"/>
      <c r="R39" s="111"/>
      <c r="S39" s="110"/>
    </row>
    <row r="40" spans="1:19" ht="12.75" customHeight="1" hidden="1">
      <c r="A40" s="32">
        <v>27</v>
      </c>
      <c r="B40" s="135" t="s">
        <v>37</v>
      </c>
      <c r="C40" s="34"/>
      <c r="D40" s="58"/>
      <c r="E40" s="63"/>
      <c r="F40" s="63"/>
      <c r="G40" s="92">
        <f t="shared" si="7"/>
        <v>0</v>
      </c>
      <c r="H40" s="63"/>
      <c r="I40" s="68"/>
      <c r="J40" s="68"/>
      <c r="K40" s="63"/>
      <c r="L40" s="94" t="e">
        <f t="shared" si="2"/>
        <v>#DIV/0!</v>
      </c>
      <c r="M40" s="93">
        <f t="shared" si="10"/>
        <v>0</v>
      </c>
      <c r="N40" s="91">
        <f t="shared" si="10"/>
        <v>0</v>
      </c>
      <c r="O40" s="91">
        <f t="shared" si="10"/>
        <v>0</v>
      </c>
      <c r="P40" s="92">
        <f t="shared" si="9"/>
        <v>0</v>
      </c>
      <c r="Q40" s="100"/>
      <c r="R40" s="111"/>
      <c r="S40" s="110"/>
    </row>
    <row r="41" spans="1:19" ht="12.75" customHeight="1" hidden="1">
      <c r="A41" s="32">
        <v>28</v>
      </c>
      <c r="B41" s="135" t="s">
        <v>38</v>
      </c>
      <c r="C41" s="34"/>
      <c r="D41" s="58"/>
      <c r="E41" s="63"/>
      <c r="F41" s="63"/>
      <c r="G41" s="92">
        <f t="shared" si="7"/>
        <v>0</v>
      </c>
      <c r="H41" s="63"/>
      <c r="I41" s="68"/>
      <c r="J41" s="68"/>
      <c r="K41" s="63"/>
      <c r="L41" s="94" t="e">
        <f t="shared" si="2"/>
        <v>#DIV/0!</v>
      </c>
      <c r="M41" s="93">
        <f t="shared" si="10"/>
        <v>0</v>
      </c>
      <c r="N41" s="91">
        <f t="shared" si="10"/>
        <v>0</v>
      </c>
      <c r="O41" s="91">
        <f t="shared" si="10"/>
        <v>0</v>
      </c>
      <c r="P41" s="92">
        <f t="shared" si="9"/>
        <v>0</v>
      </c>
      <c r="Q41" s="100"/>
      <c r="R41" s="111"/>
      <c r="S41" s="110"/>
    </row>
    <row r="42" spans="1:19" ht="12.75" customHeight="1" hidden="1">
      <c r="A42" s="32">
        <v>29</v>
      </c>
      <c r="B42" s="135" t="s">
        <v>39</v>
      </c>
      <c r="C42" s="34"/>
      <c r="D42" s="58"/>
      <c r="E42" s="63"/>
      <c r="F42" s="63"/>
      <c r="G42" s="92">
        <f t="shared" si="7"/>
        <v>0</v>
      </c>
      <c r="H42" s="63"/>
      <c r="I42" s="68"/>
      <c r="J42" s="68"/>
      <c r="K42" s="63"/>
      <c r="L42" s="94" t="e">
        <f t="shared" si="2"/>
        <v>#DIV/0!</v>
      </c>
      <c r="M42" s="93">
        <f t="shared" si="10"/>
        <v>0</v>
      </c>
      <c r="N42" s="91">
        <f t="shared" si="10"/>
        <v>0</v>
      </c>
      <c r="O42" s="91">
        <f t="shared" si="10"/>
        <v>0</v>
      </c>
      <c r="P42" s="92">
        <f t="shared" si="9"/>
        <v>0</v>
      </c>
      <c r="Q42" s="100"/>
      <c r="R42" s="111"/>
      <c r="S42" s="110"/>
    </row>
    <row r="43" spans="1:19" ht="12.75" customHeight="1" hidden="1">
      <c r="A43" s="32">
        <v>30</v>
      </c>
      <c r="B43" s="135" t="s">
        <v>40</v>
      </c>
      <c r="C43" s="34"/>
      <c r="D43" s="58"/>
      <c r="E43" s="63"/>
      <c r="F43" s="63"/>
      <c r="G43" s="92">
        <f t="shared" si="7"/>
        <v>0</v>
      </c>
      <c r="H43" s="63"/>
      <c r="I43" s="68"/>
      <c r="J43" s="68"/>
      <c r="K43" s="63"/>
      <c r="L43" s="94" t="e">
        <f t="shared" si="2"/>
        <v>#DIV/0!</v>
      </c>
      <c r="M43" s="93">
        <f t="shared" si="10"/>
        <v>0</v>
      </c>
      <c r="N43" s="91">
        <f t="shared" si="10"/>
        <v>0</v>
      </c>
      <c r="O43" s="91">
        <f t="shared" si="10"/>
        <v>0</v>
      </c>
      <c r="P43" s="92">
        <f t="shared" si="9"/>
        <v>0</v>
      </c>
      <c r="Q43" s="100"/>
      <c r="R43" s="111"/>
      <c r="S43" s="110"/>
    </row>
    <row r="44" spans="1:19" ht="12.75" customHeight="1" hidden="1">
      <c r="A44" s="33">
        <v>31</v>
      </c>
      <c r="B44" s="136" t="s">
        <v>41</v>
      </c>
      <c r="C44" s="34"/>
      <c r="D44" s="58"/>
      <c r="E44" s="63"/>
      <c r="F44" s="63"/>
      <c r="G44" s="92">
        <f t="shared" si="7"/>
        <v>0</v>
      </c>
      <c r="H44" s="63"/>
      <c r="I44" s="68"/>
      <c r="J44" s="68"/>
      <c r="K44" s="63"/>
      <c r="L44" s="94" t="e">
        <f t="shared" si="2"/>
        <v>#DIV/0!</v>
      </c>
      <c r="M44" s="93">
        <f t="shared" si="10"/>
        <v>0</v>
      </c>
      <c r="N44" s="91">
        <f t="shared" si="10"/>
        <v>0</v>
      </c>
      <c r="O44" s="91">
        <f t="shared" si="10"/>
        <v>0</v>
      </c>
      <c r="P44" s="92">
        <f t="shared" si="9"/>
        <v>0</v>
      </c>
      <c r="Q44" s="100"/>
      <c r="R44" s="111"/>
      <c r="S44" s="110"/>
    </row>
    <row r="45" spans="1:19" ht="12.75" customHeight="1" hidden="1">
      <c r="A45" s="32">
        <v>32</v>
      </c>
      <c r="B45" s="137" t="s">
        <v>42</v>
      </c>
      <c r="C45" s="34"/>
      <c r="D45" s="58"/>
      <c r="E45" s="63"/>
      <c r="F45" s="63"/>
      <c r="G45" s="92">
        <f t="shared" si="7"/>
        <v>0</v>
      </c>
      <c r="H45" s="63"/>
      <c r="I45" s="68"/>
      <c r="J45" s="68"/>
      <c r="K45" s="63"/>
      <c r="L45" s="94" t="e">
        <f t="shared" si="2"/>
        <v>#DIV/0!</v>
      </c>
      <c r="M45" s="93">
        <f t="shared" si="10"/>
        <v>0</v>
      </c>
      <c r="N45" s="91">
        <f t="shared" si="10"/>
        <v>0</v>
      </c>
      <c r="O45" s="91">
        <f t="shared" si="10"/>
        <v>0</v>
      </c>
      <c r="P45" s="92">
        <f t="shared" si="9"/>
        <v>0</v>
      </c>
      <c r="Q45" s="100"/>
      <c r="R45" s="111"/>
      <c r="S45" s="110"/>
    </row>
    <row r="46" spans="1:19" ht="12.75" customHeight="1" hidden="1">
      <c r="A46" s="32">
        <v>33</v>
      </c>
      <c r="B46" s="137" t="s">
        <v>43</v>
      </c>
      <c r="C46" s="34"/>
      <c r="D46" s="58"/>
      <c r="E46" s="63"/>
      <c r="F46" s="63"/>
      <c r="G46" s="92">
        <f t="shared" si="7"/>
        <v>0</v>
      </c>
      <c r="H46" s="63"/>
      <c r="I46" s="68"/>
      <c r="J46" s="68"/>
      <c r="K46" s="63"/>
      <c r="L46" s="94" t="e">
        <f t="shared" si="2"/>
        <v>#DIV/0!</v>
      </c>
      <c r="M46" s="93">
        <f t="shared" si="10"/>
        <v>0</v>
      </c>
      <c r="N46" s="91">
        <f t="shared" si="10"/>
        <v>0</v>
      </c>
      <c r="O46" s="91">
        <f t="shared" si="10"/>
        <v>0</v>
      </c>
      <c r="P46" s="92">
        <f t="shared" si="9"/>
        <v>0</v>
      </c>
      <c r="Q46" s="100"/>
      <c r="R46" s="111"/>
      <c r="S46" s="110"/>
    </row>
    <row r="47" spans="1:19" ht="12.75" customHeight="1" hidden="1">
      <c r="A47" s="32">
        <v>34</v>
      </c>
      <c r="B47" s="137" t="s">
        <v>10</v>
      </c>
      <c r="C47" s="34"/>
      <c r="D47" s="58"/>
      <c r="E47" s="63"/>
      <c r="F47" s="63"/>
      <c r="G47" s="92">
        <f t="shared" si="7"/>
        <v>0</v>
      </c>
      <c r="H47" s="63"/>
      <c r="I47" s="68"/>
      <c r="J47" s="68"/>
      <c r="K47" s="63"/>
      <c r="L47" s="94" t="e">
        <f t="shared" si="2"/>
        <v>#DIV/0!</v>
      </c>
      <c r="M47" s="93">
        <f t="shared" si="10"/>
        <v>0</v>
      </c>
      <c r="N47" s="91">
        <f t="shared" si="10"/>
        <v>0</v>
      </c>
      <c r="O47" s="91">
        <f t="shared" si="10"/>
        <v>0</v>
      </c>
      <c r="P47" s="92">
        <f t="shared" si="9"/>
        <v>0</v>
      </c>
      <c r="Q47" s="100"/>
      <c r="R47" s="111"/>
      <c r="S47" s="110"/>
    </row>
    <row r="48" spans="1:19" ht="12.75" customHeight="1" hidden="1">
      <c r="A48" s="32">
        <v>35</v>
      </c>
      <c r="B48" s="137" t="s">
        <v>44</v>
      </c>
      <c r="C48" s="34"/>
      <c r="D48" s="58"/>
      <c r="E48" s="63"/>
      <c r="F48" s="63"/>
      <c r="G48" s="92">
        <f t="shared" si="7"/>
        <v>0</v>
      </c>
      <c r="H48" s="63"/>
      <c r="I48" s="68"/>
      <c r="J48" s="68"/>
      <c r="K48" s="63"/>
      <c r="L48" s="94" t="e">
        <f t="shared" si="2"/>
        <v>#DIV/0!</v>
      </c>
      <c r="M48" s="93">
        <f t="shared" si="10"/>
        <v>0</v>
      </c>
      <c r="N48" s="91">
        <f t="shared" si="10"/>
        <v>0</v>
      </c>
      <c r="O48" s="91">
        <f t="shared" si="10"/>
        <v>0</v>
      </c>
      <c r="P48" s="92">
        <f t="shared" si="9"/>
        <v>0</v>
      </c>
      <c r="Q48" s="100"/>
      <c r="R48" s="111"/>
      <c r="S48" s="110"/>
    </row>
    <row r="49" spans="1:19" ht="12.75" customHeight="1" hidden="1">
      <c r="A49" s="32">
        <v>36</v>
      </c>
      <c r="B49" s="137" t="s">
        <v>12</v>
      </c>
      <c r="C49" s="34"/>
      <c r="D49" s="58"/>
      <c r="E49" s="63"/>
      <c r="F49" s="63"/>
      <c r="G49" s="92">
        <f t="shared" si="7"/>
        <v>0</v>
      </c>
      <c r="H49" s="63"/>
      <c r="I49" s="68"/>
      <c r="J49" s="68"/>
      <c r="K49" s="63"/>
      <c r="L49" s="94" t="e">
        <f t="shared" si="2"/>
        <v>#DIV/0!</v>
      </c>
      <c r="M49" s="93">
        <f t="shared" si="10"/>
        <v>0</v>
      </c>
      <c r="N49" s="91">
        <f t="shared" si="10"/>
        <v>0</v>
      </c>
      <c r="O49" s="91">
        <f t="shared" si="10"/>
        <v>0</v>
      </c>
      <c r="P49" s="92">
        <f t="shared" si="9"/>
        <v>0</v>
      </c>
      <c r="Q49" s="100"/>
      <c r="R49" s="111"/>
      <c r="S49" s="110"/>
    </row>
    <row r="50" spans="1:19" ht="12.75" customHeight="1" hidden="1">
      <c r="A50" s="32">
        <v>37</v>
      </c>
      <c r="B50" s="137" t="s">
        <v>13</v>
      </c>
      <c r="C50" s="34"/>
      <c r="D50" s="58"/>
      <c r="E50" s="63"/>
      <c r="F50" s="63"/>
      <c r="G50" s="92">
        <f t="shared" si="7"/>
        <v>0</v>
      </c>
      <c r="H50" s="63"/>
      <c r="I50" s="68"/>
      <c r="J50" s="68"/>
      <c r="K50" s="63"/>
      <c r="L50" s="94" t="e">
        <f t="shared" si="2"/>
        <v>#DIV/0!</v>
      </c>
      <c r="M50" s="93">
        <f t="shared" si="10"/>
        <v>0</v>
      </c>
      <c r="N50" s="91">
        <f t="shared" si="10"/>
        <v>0</v>
      </c>
      <c r="O50" s="91">
        <f t="shared" si="10"/>
        <v>0</v>
      </c>
      <c r="P50" s="92">
        <f t="shared" si="9"/>
        <v>0</v>
      </c>
      <c r="Q50" s="100"/>
      <c r="R50" s="111"/>
      <c r="S50" s="110"/>
    </row>
    <row r="51" spans="1:19" ht="12.75" customHeight="1" hidden="1">
      <c r="A51" s="32">
        <v>38</v>
      </c>
      <c r="B51" s="137" t="s">
        <v>45</v>
      </c>
      <c r="C51" s="34"/>
      <c r="D51" s="58"/>
      <c r="E51" s="63"/>
      <c r="F51" s="63"/>
      <c r="G51" s="92">
        <f t="shared" si="7"/>
        <v>0</v>
      </c>
      <c r="H51" s="63"/>
      <c r="I51" s="68"/>
      <c r="J51" s="68"/>
      <c r="K51" s="63"/>
      <c r="L51" s="94" t="e">
        <f t="shared" si="2"/>
        <v>#DIV/0!</v>
      </c>
      <c r="M51" s="93">
        <f t="shared" si="10"/>
        <v>0</v>
      </c>
      <c r="N51" s="91">
        <f t="shared" si="10"/>
        <v>0</v>
      </c>
      <c r="O51" s="91">
        <f t="shared" si="10"/>
        <v>0</v>
      </c>
      <c r="P51" s="92">
        <f t="shared" si="9"/>
        <v>0</v>
      </c>
      <c r="Q51" s="100"/>
      <c r="R51" s="111"/>
      <c r="S51" s="110"/>
    </row>
    <row r="52" spans="1:19" ht="12.75" customHeight="1" hidden="1">
      <c r="A52" s="32">
        <v>39</v>
      </c>
      <c r="B52" s="137" t="s">
        <v>46</v>
      </c>
      <c r="C52" s="34"/>
      <c r="D52" s="58"/>
      <c r="E52" s="63"/>
      <c r="F52" s="63"/>
      <c r="G52" s="92">
        <f t="shared" si="7"/>
        <v>0</v>
      </c>
      <c r="H52" s="63"/>
      <c r="I52" s="68"/>
      <c r="J52" s="68"/>
      <c r="K52" s="63"/>
      <c r="L52" s="94" t="e">
        <f t="shared" si="2"/>
        <v>#DIV/0!</v>
      </c>
      <c r="M52" s="93">
        <f t="shared" si="10"/>
        <v>0</v>
      </c>
      <c r="N52" s="91">
        <f t="shared" si="10"/>
        <v>0</v>
      </c>
      <c r="O52" s="91">
        <f t="shared" si="10"/>
        <v>0</v>
      </c>
      <c r="P52" s="92">
        <f t="shared" si="9"/>
        <v>0</v>
      </c>
      <c r="Q52" s="100"/>
      <c r="R52" s="111"/>
      <c r="S52" s="110"/>
    </row>
    <row r="53" spans="1:19" ht="12.75" customHeight="1" hidden="1">
      <c r="A53" s="32">
        <v>40</v>
      </c>
      <c r="B53" s="137" t="s">
        <v>47</v>
      </c>
      <c r="C53" s="34"/>
      <c r="D53" s="58"/>
      <c r="E53" s="63"/>
      <c r="F53" s="63"/>
      <c r="G53" s="92">
        <f t="shared" si="7"/>
        <v>0</v>
      </c>
      <c r="H53" s="63"/>
      <c r="I53" s="68"/>
      <c r="J53" s="68"/>
      <c r="K53" s="63"/>
      <c r="L53" s="94" t="e">
        <f t="shared" si="2"/>
        <v>#DIV/0!</v>
      </c>
      <c r="M53" s="93">
        <f t="shared" si="10"/>
        <v>0</v>
      </c>
      <c r="N53" s="91">
        <f t="shared" si="10"/>
        <v>0</v>
      </c>
      <c r="O53" s="91">
        <f t="shared" si="10"/>
        <v>0</v>
      </c>
      <c r="P53" s="92">
        <f t="shared" si="9"/>
        <v>0</v>
      </c>
      <c r="Q53" s="100"/>
      <c r="R53" s="111"/>
      <c r="S53" s="110"/>
    </row>
    <row r="54" spans="1:19" ht="12.75" customHeight="1" hidden="1">
      <c r="A54" s="33">
        <v>41</v>
      </c>
      <c r="B54" s="138" t="s">
        <v>48</v>
      </c>
      <c r="C54" s="61"/>
      <c r="D54" s="62"/>
      <c r="E54" s="64"/>
      <c r="F54" s="64"/>
      <c r="G54" s="114">
        <f t="shared" si="7"/>
        <v>0</v>
      </c>
      <c r="H54" s="64"/>
      <c r="I54" s="105"/>
      <c r="J54" s="105"/>
      <c r="K54" s="64"/>
      <c r="L54" s="115" t="e">
        <f t="shared" si="2"/>
        <v>#DIV/0!</v>
      </c>
      <c r="M54" s="116">
        <f t="shared" si="10"/>
        <v>0</v>
      </c>
      <c r="N54" s="117">
        <f t="shared" si="10"/>
        <v>0</v>
      </c>
      <c r="O54" s="117">
        <f t="shared" si="10"/>
        <v>0</v>
      </c>
      <c r="P54" s="114">
        <f t="shared" si="9"/>
        <v>0</v>
      </c>
      <c r="Q54" s="106"/>
      <c r="R54" s="118"/>
      <c r="S54" s="110"/>
    </row>
    <row r="55" spans="1:19" ht="15.75" customHeight="1" thickBot="1">
      <c r="A55" s="45"/>
      <c r="B55" s="139" t="s">
        <v>49</v>
      </c>
      <c r="C55" s="48">
        <f>SUM(C17:C54)</f>
        <v>0</v>
      </c>
      <c r="D55" s="48">
        <f aca="true" t="shared" si="11" ref="D55:Q55">SUM(D17:D54)</f>
        <v>0</v>
      </c>
      <c r="E55" s="119">
        <f>SUM(E17:E54)</f>
        <v>14544.400000000001</v>
      </c>
      <c r="F55" s="119">
        <f t="shared" si="11"/>
        <v>0</v>
      </c>
      <c r="G55" s="119">
        <f t="shared" si="11"/>
        <v>14544.400000000001</v>
      </c>
      <c r="H55" s="119">
        <f t="shared" si="11"/>
        <v>0</v>
      </c>
      <c r="I55" s="119">
        <f t="shared" si="11"/>
        <v>0</v>
      </c>
      <c r="J55" s="119">
        <f t="shared" si="11"/>
        <v>2579.0164299999997</v>
      </c>
      <c r="K55" s="119">
        <f t="shared" si="11"/>
        <v>2579.0164299999997</v>
      </c>
      <c r="L55" s="120">
        <f t="shared" si="2"/>
        <v>17.73202352795577</v>
      </c>
      <c r="M55" s="119">
        <f t="shared" si="11"/>
        <v>0</v>
      </c>
      <c r="N55" s="119">
        <f t="shared" si="11"/>
        <v>0</v>
      </c>
      <c r="O55" s="119">
        <f t="shared" si="11"/>
        <v>11965.38357</v>
      </c>
      <c r="P55" s="121">
        <f>SUM(P17:P54)</f>
        <v>11965.38357</v>
      </c>
      <c r="Q55" s="65">
        <f t="shared" si="11"/>
        <v>3641.60041</v>
      </c>
      <c r="R55" s="111"/>
      <c r="S55" s="110"/>
    </row>
    <row r="56" ht="12.75">
      <c r="E56" s="35"/>
    </row>
    <row r="57" spans="11:12" ht="12.75">
      <c r="K57" s="36"/>
      <c r="L57" s="36"/>
    </row>
    <row r="58" spans="2:16" ht="25.5">
      <c r="B58" s="37" t="s">
        <v>89</v>
      </c>
      <c r="G58" s="37" t="s">
        <v>78</v>
      </c>
      <c r="P58" s="36">
        <f>G55+'Развитие образования'!G50+'Комплексная безопасность'!G61+'Доступная среда '!G19+Физкультура!G23+Молодежка!G20+Наркомания!G19+'Инициативы гражд. общ.'!G19</f>
        <v>1490550.9651499996</v>
      </c>
    </row>
    <row r="60" spans="1:19" s="3" customFormat="1" ht="12.75">
      <c r="A60" s="4"/>
      <c r="B60" s="37" t="s">
        <v>88</v>
      </c>
      <c r="C60" s="4"/>
      <c r="D60" s="2"/>
      <c r="E60" s="2"/>
      <c r="F60" s="2"/>
      <c r="G60" s="2"/>
      <c r="H60" s="2"/>
      <c r="I60" s="4"/>
      <c r="J60" s="4"/>
      <c r="K60" s="2"/>
      <c r="L60" s="2"/>
      <c r="M60" s="2"/>
      <c r="N60" s="2"/>
      <c r="O60" s="2"/>
      <c r="P60" s="2"/>
      <c r="Q60" s="2"/>
      <c r="R60" s="2"/>
      <c r="S60" s="56"/>
    </row>
    <row r="61" spans="2:7" ht="15.75" customHeight="1">
      <c r="B61" s="329" t="s">
        <v>90</v>
      </c>
      <c r="C61" s="329"/>
      <c r="E61" s="35"/>
      <c r="G61" s="2" t="s">
        <v>91</v>
      </c>
    </row>
  </sheetData>
  <sheetProtection/>
  <mergeCells count="37">
    <mergeCell ref="B61:C61"/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  <mergeCell ref="H10:K10"/>
    <mergeCell ref="M10:P10"/>
    <mergeCell ref="P13:P15"/>
    <mergeCell ref="H12:K12"/>
    <mergeCell ref="H11:K11"/>
    <mergeCell ref="M11:P11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</mergeCells>
  <printOptions/>
  <pageMargins left="0.2362204724409449" right="0.15748031496062992" top="0.984251968503937" bottom="0.35433070866141736" header="0.3937007874015748" footer="0.35433070866141736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63"/>
  <sheetViews>
    <sheetView view="pageBreakPreview" zoomScale="90" zoomScaleNormal="70" zoomScaleSheetLayoutView="90" workbookViewId="0" topLeftCell="F1">
      <pane ySplit="13" topLeftCell="A48" activePane="bottomLeft" state="frozen"/>
      <selection pane="topLeft" activeCell="A13" sqref="A13"/>
      <selection pane="bottomLeft" activeCell="D66" sqref="D66"/>
    </sheetView>
  </sheetViews>
  <sheetFormatPr defaultColWidth="9.140625" defaultRowHeight="12.75"/>
  <cols>
    <col min="1" max="1" width="6.421875" style="4" customWidth="1"/>
    <col min="2" max="2" width="47.8515625" style="56" customWidth="1"/>
    <col min="3" max="3" width="12.421875" style="52" customWidth="1"/>
    <col min="4" max="4" width="16.421875" style="53" customWidth="1"/>
    <col min="5" max="5" width="15.8515625" style="53" customWidth="1"/>
    <col min="6" max="6" width="14.57421875" style="53" customWidth="1"/>
    <col min="7" max="7" width="16.28125" style="69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4.421875" style="2" hidden="1" customWidth="1"/>
    <col min="13" max="13" width="15.8515625" style="2" bestFit="1" customWidth="1"/>
    <col min="14" max="14" width="15.140625" style="2" customWidth="1"/>
    <col min="15" max="15" width="17.140625" style="2" customWidth="1"/>
    <col min="16" max="16" width="11.7109375" style="2" customWidth="1"/>
    <col min="17" max="17" width="17.00390625" style="70" customWidth="1"/>
    <col min="18" max="18" width="15.7109375" style="53" customWidth="1"/>
    <col min="19" max="19" width="14.28125" style="53" customWidth="1"/>
    <col min="20" max="20" width="15.8515625" style="53" customWidth="1"/>
    <col min="21" max="21" width="19.28125" style="53" customWidth="1"/>
    <col min="22" max="22" width="19.57421875" style="2" hidden="1" customWidth="1"/>
    <col min="23" max="23" width="35.421875" style="51" customWidth="1"/>
    <col min="24" max="25" width="9.140625" style="1" customWidth="1"/>
    <col min="26" max="26" width="14.28125" style="1" customWidth="1"/>
    <col min="27" max="16384" width="9.140625" style="1" customWidth="1"/>
  </cols>
  <sheetData>
    <row r="1" spans="1:23" ht="21" customHeight="1">
      <c r="A1" s="337" t="s">
        <v>22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1" customHeight="1">
      <c r="A2" s="337" t="s">
        <v>92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3" ht="21" customHeight="1">
      <c r="A3" s="337" t="s">
        <v>97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spans="1:23" ht="21" customHeight="1">
      <c r="A4" s="338" t="s">
        <v>93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</row>
    <row r="5" spans="1:23" ht="21" customHeight="1">
      <c r="A5" s="339" t="s">
        <v>8</v>
      </c>
      <c r="B5" s="339"/>
      <c r="C5" s="340" t="s">
        <v>94</v>
      </c>
      <c r="D5" s="340"/>
      <c r="E5" s="71"/>
      <c r="F5" s="71"/>
      <c r="G5" s="71"/>
      <c r="H5" s="72"/>
      <c r="I5" s="73"/>
      <c r="J5" s="73"/>
      <c r="K5" s="72"/>
      <c r="L5" s="72"/>
      <c r="M5" s="72"/>
      <c r="N5" s="72"/>
      <c r="O5" s="72"/>
      <c r="P5" s="72"/>
      <c r="Q5" s="72"/>
      <c r="R5" s="74"/>
      <c r="S5" s="74"/>
      <c r="T5" s="74"/>
      <c r="U5" s="74"/>
      <c r="V5" s="72"/>
      <c r="W5" s="75"/>
    </row>
    <row r="6" spans="1:23" ht="21" customHeight="1">
      <c r="A6" s="339"/>
      <c r="B6" s="339"/>
      <c r="C6" s="341"/>
      <c r="D6" s="341"/>
      <c r="E6" s="341"/>
      <c r="F6" s="341"/>
      <c r="G6" s="341"/>
      <c r="H6" s="72"/>
      <c r="I6" s="73"/>
      <c r="J6" s="73"/>
      <c r="K6" s="72"/>
      <c r="L6" s="72"/>
      <c r="M6" s="72"/>
      <c r="N6" s="72"/>
      <c r="O6" s="72"/>
      <c r="P6" s="72"/>
      <c r="Q6" s="72"/>
      <c r="R6" s="74"/>
      <c r="S6" s="74"/>
      <c r="T6" s="74"/>
      <c r="U6" s="74"/>
      <c r="V6" s="72"/>
      <c r="W6" s="75"/>
    </row>
    <row r="7" spans="1:23" ht="14.25" customHeight="1" thickBot="1">
      <c r="A7" s="76"/>
      <c r="B7" s="77"/>
      <c r="C7" s="342"/>
      <c r="D7" s="342"/>
      <c r="E7" s="342"/>
      <c r="F7" s="342"/>
      <c r="G7" s="342"/>
      <c r="H7" s="78"/>
      <c r="I7" s="79"/>
      <c r="J7" s="79"/>
      <c r="K7" s="78"/>
      <c r="L7" s="78"/>
      <c r="M7" s="78"/>
      <c r="N7" s="78"/>
      <c r="O7" s="78"/>
      <c r="P7" s="78"/>
      <c r="Q7" s="78"/>
      <c r="R7" s="80"/>
      <c r="S7" s="80"/>
      <c r="T7" s="80"/>
      <c r="U7" s="37" t="s">
        <v>176</v>
      </c>
      <c r="V7" s="78"/>
      <c r="W7" s="81"/>
    </row>
    <row r="8" spans="1:23" ht="19.5" customHeight="1">
      <c r="A8" s="343" t="s">
        <v>4</v>
      </c>
      <c r="B8" s="344" t="s">
        <v>5</v>
      </c>
      <c r="C8" s="345" t="s">
        <v>6</v>
      </c>
      <c r="D8" s="346"/>
      <c r="E8" s="346"/>
      <c r="F8" s="346"/>
      <c r="G8" s="347"/>
      <c r="H8" s="82" t="s">
        <v>0</v>
      </c>
      <c r="I8" s="83"/>
      <c r="J8" s="83"/>
      <c r="K8" s="83"/>
      <c r="L8" s="83"/>
      <c r="M8" s="82"/>
      <c r="N8" s="83"/>
      <c r="O8" s="83"/>
      <c r="P8" s="83"/>
      <c r="Q8" s="84"/>
      <c r="R8" s="85"/>
      <c r="S8" s="85"/>
      <c r="T8" s="85"/>
      <c r="U8" s="86"/>
      <c r="V8" s="358" t="s">
        <v>64</v>
      </c>
      <c r="W8" s="361" t="s">
        <v>7</v>
      </c>
    </row>
    <row r="9" spans="1:23" ht="21.75" customHeight="1">
      <c r="A9" s="343"/>
      <c r="B9" s="344"/>
      <c r="C9" s="348"/>
      <c r="D9" s="349"/>
      <c r="E9" s="349"/>
      <c r="F9" s="349"/>
      <c r="G9" s="350"/>
      <c r="H9" s="364" t="s">
        <v>102</v>
      </c>
      <c r="I9" s="365"/>
      <c r="J9" s="365"/>
      <c r="K9" s="365"/>
      <c r="L9" s="252"/>
      <c r="M9" s="364" t="s">
        <v>216</v>
      </c>
      <c r="N9" s="365"/>
      <c r="O9" s="365"/>
      <c r="P9" s="365"/>
      <c r="Q9" s="376"/>
      <c r="R9" s="366" t="s">
        <v>66</v>
      </c>
      <c r="S9" s="367"/>
      <c r="T9" s="367"/>
      <c r="U9" s="368"/>
      <c r="V9" s="359"/>
      <c r="W9" s="362"/>
    </row>
    <row r="10" spans="1:23" ht="17.25" customHeight="1">
      <c r="A10" s="343"/>
      <c r="B10" s="344"/>
      <c r="C10" s="348"/>
      <c r="D10" s="349"/>
      <c r="E10" s="349"/>
      <c r="F10" s="349"/>
      <c r="G10" s="350"/>
      <c r="H10" s="364" t="s">
        <v>1</v>
      </c>
      <c r="I10" s="365"/>
      <c r="J10" s="365"/>
      <c r="K10" s="365"/>
      <c r="L10" s="252"/>
      <c r="M10" s="364" t="s">
        <v>1</v>
      </c>
      <c r="N10" s="365"/>
      <c r="O10" s="365"/>
      <c r="P10" s="365"/>
      <c r="Q10" s="376"/>
      <c r="R10" s="366" t="s">
        <v>2</v>
      </c>
      <c r="S10" s="367"/>
      <c r="T10" s="367"/>
      <c r="U10" s="368"/>
      <c r="V10" s="359"/>
      <c r="W10" s="362"/>
    </row>
    <row r="11" spans="1:23" ht="9.75" customHeight="1">
      <c r="A11" s="343"/>
      <c r="B11" s="344"/>
      <c r="C11" s="348"/>
      <c r="D11" s="349"/>
      <c r="E11" s="349"/>
      <c r="F11" s="349"/>
      <c r="G11" s="350"/>
      <c r="H11" s="364"/>
      <c r="I11" s="365"/>
      <c r="J11" s="365"/>
      <c r="K11" s="365"/>
      <c r="L11" s="252"/>
      <c r="M11" s="87"/>
      <c r="N11" s="252"/>
      <c r="O11" s="252"/>
      <c r="P11" s="252"/>
      <c r="Q11" s="253"/>
      <c r="R11" s="366"/>
      <c r="S11" s="367"/>
      <c r="T11" s="367"/>
      <c r="U11" s="368"/>
      <c r="V11" s="359"/>
      <c r="W11" s="362"/>
    </row>
    <row r="12" spans="1:23" ht="18" customHeight="1" thickBot="1">
      <c r="A12" s="343"/>
      <c r="B12" s="344"/>
      <c r="C12" s="351"/>
      <c r="D12" s="352"/>
      <c r="E12" s="352"/>
      <c r="F12" s="352"/>
      <c r="G12" s="353"/>
      <c r="H12" s="369"/>
      <c r="I12" s="370"/>
      <c r="J12" s="370"/>
      <c r="K12" s="370"/>
      <c r="L12" s="254"/>
      <c r="M12" s="88"/>
      <c r="N12" s="254"/>
      <c r="O12" s="254"/>
      <c r="P12" s="254"/>
      <c r="Q12" s="89"/>
      <c r="R12" s="371"/>
      <c r="S12" s="372"/>
      <c r="T12" s="372"/>
      <c r="U12" s="373"/>
      <c r="V12" s="359"/>
      <c r="W12" s="362"/>
    </row>
    <row r="13" spans="1:23" ht="15">
      <c r="A13" s="343"/>
      <c r="B13" s="344"/>
      <c r="C13" s="354" t="s">
        <v>19</v>
      </c>
      <c r="D13" s="356" t="s">
        <v>16</v>
      </c>
      <c r="E13" s="356" t="s">
        <v>14</v>
      </c>
      <c r="F13" s="356" t="s">
        <v>21</v>
      </c>
      <c r="G13" s="356" t="s">
        <v>3</v>
      </c>
      <c r="H13" s="374" t="s">
        <v>15</v>
      </c>
      <c r="I13" s="374" t="s">
        <v>16</v>
      </c>
      <c r="J13" s="374" t="s">
        <v>14</v>
      </c>
      <c r="K13" s="374" t="s">
        <v>65</v>
      </c>
      <c r="L13" s="251" t="s">
        <v>67</v>
      </c>
      <c r="M13" s="374" t="s">
        <v>15</v>
      </c>
      <c r="N13" s="374" t="s">
        <v>16</v>
      </c>
      <c r="O13" s="374" t="s">
        <v>14</v>
      </c>
      <c r="P13" s="377" t="s">
        <v>21</v>
      </c>
      <c r="Q13" s="374" t="s">
        <v>65</v>
      </c>
      <c r="R13" s="355" t="s">
        <v>15</v>
      </c>
      <c r="S13" s="357" t="s">
        <v>16</v>
      </c>
      <c r="T13" s="357" t="s">
        <v>14</v>
      </c>
      <c r="U13" s="357" t="s">
        <v>65</v>
      </c>
      <c r="V13" s="359"/>
      <c r="W13" s="362"/>
    </row>
    <row r="14" spans="1:23" ht="15">
      <c r="A14" s="343"/>
      <c r="B14" s="344"/>
      <c r="C14" s="355"/>
      <c r="D14" s="357"/>
      <c r="E14" s="357"/>
      <c r="F14" s="357"/>
      <c r="G14" s="357"/>
      <c r="H14" s="374"/>
      <c r="I14" s="374"/>
      <c r="J14" s="374"/>
      <c r="K14" s="374"/>
      <c r="L14" s="251"/>
      <c r="M14" s="374"/>
      <c r="N14" s="374"/>
      <c r="O14" s="374"/>
      <c r="P14" s="374"/>
      <c r="Q14" s="374"/>
      <c r="R14" s="355"/>
      <c r="S14" s="357"/>
      <c r="T14" s="357"/>
      <c r="U14" s="357"/>
      <c r="V14" s="359"/>
      <c r="W14" s="362"/>
    </row>
    <row r="15" spans="1:23" ht="33.75" customHeight="1" thickBot="1">
      <c r="A15" s="343"/>
      <c r="B15" s="344"/>
      <c r="C15" s="355"/>
      <c r="D15" s="357"/>
      <c r="E15" s="357"/>
      <c r="F15" s="357"/>
      <c r="G15" s="357"/>
      <c r="H15" s="374"/>
      <c r="I15" s="374"/>
      <c r="J15" s="374"/>
      <c r="K15" s="374"/>
      <c r="L15" s="251" t="s">
        <v>68</v>
      </c>
      <c r="M15" s="374"/>
      <c r="N15" s="374"/>
      <c r="O15" s="374"/>
      <c r="P15" s="374"/>
      <c r="Q15" s="374"/>
      <c r="R15" s="355"/>
      <c r="S15" s="357"/>
      <c r="T15" s="357"/>
      <c r="U15" s="357"/>
      <c r="V15" s="360"/>
      <c r="W15" s="363"/>
    </row>
    <row r="16" spans="1:23" s="3" customFormat="1" ht="14.25" customHeight="1" thickBot="1">
      <c r="A16" s="256">
        <v>1</v>
      </c>
      <c r="B16" s="255">
        <v>2</v>
      </c>
      <c r="C16" s="257">
        <v>3</v>
      </c>
      <c r="D16" s="258">
        <v>4</v>
      </c>
      <c r="E16" s="258">
        <v>5</v>
      </c>
      <c r="F16" s="258">
        <v>6</v>
      </c>
      <c r="G16" s="258">
        <v>7</v>
      </c>
      <c r="H16" s="259">
        <v>8</v>
      </c>
      <c r="I16" s="259">
        <v>9</v>
      </c>
      <c r="J16" s="259">
        <v>10</v>
      </c>
      <c r="K16" s="259">
        <v>11</v>
      </c>
      <c r="L16" s="260"/>
      <c r="M16" s="261">
        <v>8</v>
      </c>
      <c r="N16" s="256">
        <v>9</v>
      </c>
      <c r="O16" s="256">
        <v>10</v>
      </c>
      <c r="P16" s="262">
        <v>11</v>
      </c>
      <c r="Q16" s="263">
        <v>12</v>
      </c>
      <c r="R16" s="264">
        <v>13</v>
      </c>
      <c r="S16" s="265">
        <v>14</v>
      </c>
      <c r="T16" s="265">
        <v>15</v>
      </c>
      <c r="U16" s="265">
        <v>16</v>
      </c>
      <c r="V16" s="90"/>
      <c r="W16" s="90">
        <v>17</v>
      </c>
    </row>
    <row r="17" spans="1:23" s="2" customFormat="1" ht="77.25" customHeight="1">
      <c r="A17" s="128" t="s">
        <v>104</v>
      </c>
      <c r="B17" s="255" t="s">
        <v>118</v>
      </c>
      <c r="C17" s="266"/>
      <c r="D17" s="267"/>
      <c r="E17" s="268">
        <v>296034</v>
      </c>
      <c r="F17" s="267"/>
      <c r="G17" s="269">
        <f>C17+D17+E17+F17</f>
        <v>296034</v>
      </c>
      <c r="H17" s="270"/>
      <c r="I17" s="267"/>
      <c r="J17" s="267">
        <v>148073.36606</v>
      </c>
      <c r="K17" s="269">
        <f>H17+I17+J17</f>
        <v>148073.36606</v>
      </c>
      <c r="L17" s="271">
        <f>K17/G17*100</f>
        <v>50.01904040076478</v>
      </c>
      <c r="M17" s="124"/>
      <c r="N17" s="127"/>
      <c r="O17" s="127">
        <v>74434.23849</v>
      </c>
      <c r="P17" s="272"/>
      <c r="Q17" s="273">
        <f>M17+N17+O17+P17</f>
        <v>74434.23849</v>
      </c>
      <c r="R17" s="266">
        <f>C17-M17</f>
        <v>0</v>
      </c>
      <c r="S17" s="266">
        <f aca="true" t="shared" si="0" ref="S17:T32">D17-N17</f>
        <v>0</v>
      </c>
      <c r="T17" s="266">
        <f t="shared" si="0"/>
        <v>221599.76150999998</v>
      </c>
      <c r="U17" s="269">
        <f>R17+S17+T17</f>
        <v>221599.76150999998</v>
      </c>
      <c r="V17" s="95">
        <f>121968.797+181.389</f>
        <v>122150.186</v>
      </c>
      <c r="W17" s="133" t="s">
        <v>225</v>
      </c>
    </row>
    <row r="18" spans="1:23" ht="108" customHeight="1">
      <c r="A18" s="128" t="s">
        <v>109</v>
      </c>
      <c r="B18" s="255" t="s">
        <v>119</v>
      </c>
      <c r="C18" s="274"/>
      <c r="D18" s="127">
        <v>452.7</v>
      </c>
      <c r="E18" s="127"/>
      <c r="F18" s="127"/>
      <c r="G18" s="269">
        <f aca="true" t="shared" si="1" ref="G18:G49">C18+D18+E18+F18</f>
        <v>452.7</v>
      </c>
      <c r="H18" s="124"/>
      <c r="I18" s="127"/>
      <c r="J18" s="127">
        <v>175.832</v>
      </c>
      <c r="K18" s="269">
        <f aca="true" t="shared" si="2" ref="K18:K49">H18+I18+J18</f>
        <v>175.832</v>
      </c>
      <c r="L18" s="271">
        <f aca="true" t="shared" si="3" ref="L18:L49">K18/G18*100</f>
        <v>38.8407333775127</v>
      </c>
      <c r="M18" s="124"/>
      <c r="N18" s="127">
        <v>37.321</v>
      </c>
      <c r="O18" s="127"/>
      <c r="P18" s="272"/>
      <c r="Q18" s="273">
        <f aca="true" t="shared" si="4" ref="Q18:Q34">M18+N18+O18+P18</f>
        <v>37.321</v>
      </c>
      <c r="R18" s="266">
        <f aca="true" t="shared" si="5" ref="R18:R50">C18-M18</f>
        <v>0</v>
      </c>
      <c r="S18" s="266">
        <f t="shared" si="0"/>
        <v>415.379</v>
      </c>
      <c r="T18" s="266">
        <f t="shared" si="0"/>
        <v>0</v>
      </c>
      <c r="U18" s="269">
        <f aca="true" t="shared" si="6" ref="U18:U49">R18+S18+T18</f>
        <v>415.379</v>
      </c>
      <c r="V18" s="95">
        <v>2720</v>
      </c>
      <c r="W18" s="96" t="s">
        <v>203</v>
      </c>
    </row>
    <row r="19" spans="1:23" s="2" customFormat="1" ht="84.75" customHeight="1">
      <c r="A19" s="128" t="s">
        <v>111</v>
      </c>
      <c r="B19" s="255" t="s">
        <v>120</v>
      </c>
      <c r="C19" s="274"/>
      <c r="D19" s="127">
        <v>176018.79</v>
      </c>
      <c r="E19" s="127"/>
      <c r="F19" s="127"/>
      <c r="G19" s="269">
        <f t="shared" si="1"/>
        <v>176018.79</v>
      </c>
      <c r="H19" s="124"/>
      <c r="I19" s="127"/>
      <c r="J19" s="127">
        <v>600.16059</v>
      </c>
      <c r="K19" s="269">
        <f t="shared" si="2"/>
        <v>600.16059</v>
      </c>
      <c r="L19" s="271">
        <f t="shared" si="3"/>
        <v>0.34096393345278647</v>
      </c>
      <c r="M19" s="124"/>
      <c r="N19" s="127">
        <v>49242.45</v>
      </c>
      <c r="O19" s="127"/>
      <c r="P19" s="272"/>
      <c r="Q19" s="273">
        <f t="shared" si="4"/>
        <v>49242.45</v>
      </c>
      <c r="R19" s="266">
        <f t="shared" si="5"/>
        <v>0</v>
      </c>
      <c r="S19" s="266">
        <f t="shared" si="0"/>
        <v>126776.34000000001</v>
      </c>
      <c r="T19" s="266">
        <f t="shared" si="0"/>
        <v>0</v>
      </c>
      <c r="U19" s="269">
        <f t="shared" si="6"/>
        <v>126776.34000000001</v>
      </c>
      <c r="V19" s="95">
        <v>1580</v>
      </c>
      <c r="W19" s="97" t="s">
        <v>226</v>
      </c>
    </row>
    <row r="20" spans="1:23" ht="73.5" customHeight="1">
      <c r="A20" s="128" t="s">
        <v>82</v>
      </c>
      <c r="B20" s="275" t="s">
        <v>121</v>
      </c>
      <c r="C20" s="274"/>
      <c r="D20" s="127"/>
      <c r="E20" s="127">
        <v>111112.08</v>
      </c>
      <c r="F20" s="127"/>
      <c r="G20" s="269">
        <f t="shared" si="1"/>
        <v>111112.08</v>
      </c>
      <c r="H20" s="124"/>
      <c r="I20" s="127">
        <v>450.949</v>
      </c>
      <c r="J20" s="127">
        <v>0</v>
      </c>
      <c r="K20" s="269">
        <f t="shared" si="2"/>
        <v>450.949</v>
      </c>
      <c r="L20" s="271">
        <f t="shared" si="3"/>
        <v>0.4058505609831082</v>
      </c>
      <c r="M20" s="124"/>
      <c r="N20" s="127"/>
      <c r="O20" s="127">
        <v>40302.23195</v>
      </c>
      <c r="P20" s="272"/>
      <c r="Q20" s="273">
        <f t="shared" si="4"/>
        <v>40302.23195</v>
      </c>
      <c r="R20" s="266">
        <f t="shared" si="5"/>
        <v>0</v>
      </c>
      <c r="S20" s="266">
        <f t="shared" si="0"/>
        <v>0</v>
      </c>
      <c r="T20" s="266">
        <f t="shared" si="0"/>
        <v>70809.84805</v>
      </c>
      <c r="U20" s="269">
        <f t="shared" si="6"/>
        <v>70809.84805</v>
      </c>
      <c r="V20" s="95"/>
      <c r="W20" s="96" t="s">
        <v>227</v>
      </c>
    </row>
    <row r="21" spans="1:23" s="2" customFormat="1" ht="64.5" customHeight="1">
      <c r="A21" s="128" t="s">
        <v>83</v>
      </c>
      <c r="B21" s="255" t="s">
        <v>122</v>
      </c>
      <c r="C21" s="274"/>
      <c r="D21" s="127"/>
      <c r="E21" s="127">
        <v>10000.05</v>
      </c>
      <c r="F21" s="127"/>
      <c r="G21" s="269">
        <f t="shared" si="1"/>
        <v>10000.05</v>
      </c>
      <c r="H21" s="124"/>
      <c r="I21" s="127">
        <v>158521.2</v>
      </c>
      <c r="J21" s="127"/>
      <c r="K21" s="269">
        <f t="shared" si="2"/>
        <v>158521.2</v>
      </c>
      <c r="L21" s="271">
        <f t="shared" si="3"/>
        <v>1585.2040739796303</v>
      </c>
      <c r="M21" s="124"/>
      <c r="N21" s="127"/>
      <c r="O21" s="127">
        <v>2326.98912</v>
      </c>
      <c r="P21" s="272"/>
      <c r="Q21" s="273">
        <f t="shared" si="4"/>
        <v>2326.98912</v>
      </c>
      <c r="R21" s="266">
        <f t="shared" si="5"/>
        <v>0</v>
      </c>
      <c r="S21" s="266">
        <f t="shared" si="0"/>
        <v>0</v>
      </c>
      <c r="T21" s="266">
        <f t="shared" si="0"/>
        <v>7673.060879999999</v>
      </c>
      <c r="U21" s="269">
        <f t="shared" si="6"/>
        <v>7673.060879999999</v>
      </c>
      <c r="V21" s="95"/>
      <c r="W21" s="96" t="s">
        <v>204</v>
      </c>
    </row>
    <row r="22" spans="1:23" s="2" customFormat="1" ht="105.75" customHeight="1">
      <c r="A22" s="128" t="s">
        <v>123</v>
      </c>
      <c r="B22" s="255" t="s">
        <v>124</v>
      </c>
      <c r="C22" s="274"/>
      <c r="D22" s="127"/>
      <c r="E22" s="127">
        <v>13892.57</v>
      </c>
      <c r="F22" s="127"/>
      <c r="G22" s="269">
        <f t="shared" si="1"/>
        <v>13892.57</v>
      </c>
      <c r="H22" s="124"/>
      <c r="I22" s="127"/>
      <c r="J22" s="127">
        <v>72673.81318</v>
      </c>
      <c r="K22" s="269">
        <f t="shared" si="2"/>
        <v>72673.81318</v>
      </c>
      <c r="L22" s="271">
        <f t="shared" si="3"/>
        <v>523.1128090770821</v>
      </c>
      <c r="M22" s="124"/>
      <c r="N22" s="127"/>
      <c r="O22" s="127">
        <v>3404.9481</v>
      </c>
      <c r="P22" s="272"/>
      <c r="Q22" s="273">
        <f t="shared" si="4"/>
        <v>3404.9481</v>
      </c>
      <c r="R22" s="266">
        <f t="shared" si="5"/>
        <v>0</v>
      </c>
      <c r="S22" s="266">
        <f t="shared" si="0"/>
        <v>0</v>
      </c>
      <c r="T22" s="266">
        <f t="shared" si="0"/>
        <v>10487.6219</v>
      </c>
      <c r="U22" s="269">
        <f t="shared" si="6"/>
        <v>10487.6219</v>
      </c>
      <c r="V22" s="95">
        <f>71153.817+483.982</f>
        <v>71637.799</v>
      </c>
      <c r="W22" s="96" t="s">
        <v>228</v>
      </c>
    </row>
    <row r="23" spans="1:23" s="2" customFormat="1" ht="60.75" customHeight="1">
      <c r="A23" s="276" t="s">
        <v>125</v>
      </c>
      <c r="B23" s="255" t="s">
        <v>126</v>
      </c>
      <c r="C23" s="274"/>
      <c r="D23" s="127"/>
      <c r="E23" s="127">
        <v>1500</v>
      </c>
      <c r="F23" s="127"/>
      <c r="G23" s="269">
        <f t="shared" si="1"/>
        <v>1500</v>
      </c>
      <c r="H23" s="274"/>
      <c r="I23" s="127"/>
      <c r="J23" s="127"/>
      <c r="K23" s="269"/>
      <c r="L23" s="271"/>
      <c r="M23" s="124"/>
      <c r="N23" s="127"/>
      <c r="O23" s="127">
        <v>302.447</v>
      </c>
      <c r="P23" s="272"/>
      <c r="Q23" s="273">
        <f t="shared" si="4"/>
        <v>302.447</v>
      </c>
      <c r="R23" s="266">
        <f t="shared" si="5"/>
        <v>0</v>
      </c>
      <c r="S23" s="266">
        <f t="shared" si="0"/>
        <v>0</v>
      </c>
      <c r="T23" s="266">
        <f t="shared" si="0"/>
        <v>1197.5529999999999</v>
      </c>
      <c r="U23" s="269">
        <f t="shared" si="6"/>
        <v>1197.5529999999999</v>
      </c>
      <c r="V23" s="98"/>
      <c r="W23" s="99" t="s">
        <v>229</v>
      </c>
    </row>
    <row r="24" spans="1:23" s="2" customFormat="1" ht="48.75" customHeight="1">
      <c r="A24" s="276" t="s">
        <v>127</v>
      </c>
      <c r="B24" s="255" t="s">
        <v>128</v>
      </c>
      <c r="C24" s="274"/>
      <c r="D24" s="127"/>
      <c r="E24" s="127">
        <v>5098.1</v>
      </c>
      <c r="F24" s="127"/>
      <c r="G24" s="269">
        <f t="shared" si="1"/>
        <v>5098.1</v>
      </c>
      <c r="H24" s="274"/>
      <c r="I24" s="127"/>
      <c r="J24" s="127"/>
      <c r="K24" s="269"/>
      <c r="L24" s="271"/>
      <c r="M24" s="124"/>
      <c r="N24" s="127"/>
      <c r="O24" s="127">
        <v>2219.01793</v>
      </c>
      <c r="P24" s="272"/>
      <c r="Q24" s="273">
        <f t="shared" si="4"/>
        <v>2219.01793</v>
      </c>
      <c r="R24" s="266">
        <f t="shared" si="5"/>
        <v>0</v>
      </c>
      <c r="S24" s="266">
        <f t="shared" si="0"/>
        <v>0</v>
      </c>
      <c r="T24" s="266">
        <f t="shared" si="0"/>
        <v>2879.0820700000004</v>
      </c>
      <c r="U24" s="269">
        <f t="shared" si="6"/>
        <v>2879.0820700000004</v>
      </c>
      <c r="V24" s="98"/>
      <c r="W24" s="99" t="s">
        <v>230</v>
      </c>
    </row>
    <row r="25" spans="1:23" ht="43.5" customHeight="1">
      <c r="A25" s="277" t="s">
        <v>84</v>
      </c>
      <c r="B25" s="255" t="s">
        <v>129</v>
      </c>
      <c r="C25" s="278"/>
      <c r="D25" s="127"/>
      <c r="E25" s="279">
        <v>16469.74</v>
      </c>
      <c r="F25" s="279"/>
      <c r="G25" s="269">
        <f t="shared" si="1"/>
        <v>16469.74</v>
      </c>
      <c r="H25" s="279"/>
      <c r="I25" s="279"/>
      <c r="J25" s="279">
        <v>1977.342</v>
      </c>
      <c r="K25" s="269">
        <f t="shared" si="2"/>
        <v>1977.342</v>
      </c>
      <c r="L25" s="271">
        <f t="shared" si="3"/>
        <v>12.005909018600173</v>
      </c>
      <c r="M25" s="124"/>
      <c r="N25" s="127"/>
      <c r="O25" s="127">
        <v>4870.2572</v>
      </c>
      <c r="P25" s="272"/>
      <c r="Q25" s="273">
        <f t="shared" si="4"/>
        <v>4870.2572</v>
      </c>
      <c r="R25" s="266">
        <f t="shared" si="5"/>
        <v>0</v>
      </c>
      <c r="S25" s="266">
        <f t="shared" si="0"/>
        <v>0</v>
      </c>
      <c r="T25" s="266">
        <f t="shared" si="0"/>
        <v>11599.482800000002</v>
      </c>
      <c r="U25" s="269">
        <f t="shared" si="6"/>
        <v>11599.482800000002</v>
      </c>
      <c r="V25" s="100">
        <v>2027.67</v>
      </c>
      <c r="W25" s="101" t="s">
        <v>231</v>
      </c>
    </row>
    <row r="26" spans="1:23" ht="83.25" customHeight="1">
      <c r="A26" s="277" t="s">
        <v>85</v>
      </c>
      <c r="B26" s="255" t="s">
        <v>130</v>
      </c>
      <c r="C26" s="278"/>
      <c r="D26" s="279">
        <v>900</v>
      </c>
      <c r="E26" s="279"/>
      <c r="F26" s="279"/>
      <c r="G26" s="269">
        <f t="shared" si="1"/>
        <v>900</v>
      </c>
      <c r="H26" s="279"/>
      <c r="I26" s="279"/>
      <c r="J26" s="279">
        <v>41.465</v>
      </c>
      <c r="K26" s="269">
        <f t="shared" si="2"/>
        <v>41.465</v>
      </c>
      <c r="L26" s="271">
        <f t="shared" si="3"/>
        <v>4.607222222222222</v>
      </c>
      <c r="M26" s="124"/>
      <c r="N26" s="127">
        <v>93.708</v>
      </c>
      <c r="O26" s="127"/>
      <c r="P26" s="272"/>
      <c r="Q26" s="273">
        <f t="shared" si="4"/>
        <v>93.708</v>
      </c>
      <c r="R26" s="266">
        <f t="shared" si="5"/>
        <v>0</v>
      </c>
      <c r="S26" s="266">
        <f t="shared" si="0"/>
        <v>806.292</v>
      </c>
      <c r="T26" s="266">
        <f t="shared" si="0"/>
        <v>0</v>
      </c>
      <c r="U26" s="269">
        <f t="shared" si="6"/>
        <v>806.292</v>
      </c>
      <c r="V26" s="100">
        <v>386.965</v>
      </c>
      <c r="W26" s="101" t="s">
        <v>232</v>
      </c>
    </row>
    <row r="27" spans="1:23" ht="74.25" customHeight="1">
      <c r="A27" s="280" t="s">
        <v>86</v>
      </c>
      <c r="B27" s="255" t="s">
        <v>131</v>
      </c>
      <c r="C27" s="278"/>
      <c r="D27" s="279">
        <v>554586.1</v>
      </c>
      <c r="E27" s="279"/>
      <c r="F27" s="279"/>
      <c r="G27" s="269">
        <f t="shared" si="1"/>
        <v>554586.1</v>
      </c>
      <c r="H27" s="279"/>
      <c r="I27" s="279"/>
      <c r="J27" s="279"/>
      <c r="K27" s="269"/>
      <c r="L27" s="271"/>
      <c r="M27" s="124"/>
      <c r="N27" s="127">
        <v>146196.18</v>
      </c>
      <c r="O27" s="127"/>
      <c r="P27" s="272"/>
      <c r="Q27" s="273">
        <f t="shared" si="4"/>
        <v>146196.18</v>
      </c>
      <c r="R27" s="266">
        <f t="shared" si="5"/>
        <v>0</v>
      </c>
      <c r="S27" s="266">
        <f t="shared" si="0"/>
        <v>408389.92</v>
      </c>
      <c r="T27" s="266">
        <f t="shared" si="0"/>
        <v>0</v>
      </c>
      <c r="U27" s="269">
        <f t="shared" si="6"/>
        <v>408389.92</v>
      </c>
      <c r="V27" s="100"/>
      <c r="W27" s="101" t="s">
        <v>233</v>
      </c>
    </row>
    <row r="28" spans="1:23" ht="105" customHeight="1">
      <c r="A28" s="277" t="s">
        <v>132</v>
      </c>
      <c r="B28" s="255" t="s">
        <v>133</v>
      </c>
      <c r="C28" s="278"/>
      <c r="D28" s="279">
        <v>1025.4</v>
      </c>
      <c r="E28" s="279"/>
      <c r="F28" s="279"/>
      <c r="G28" s="269">
        <f t="shared" si="1"/>
        <v>1025.4</v>
      </c>
      <c r="H28" s="279"/>
      <c r="I28" s="279"/>
      <c r="J28" s="279">
        <v>12.235</v>
      </c>
      <c r="K28" s="269">
        <f t="shared" si="2"/>
        <v>12.235</v>
      </c>
      <c r="L28" s="271">
        <f t="shared" si="3"/>
        <v>1.1931929003315778</v>
      </c>
      <c r="M28" s="124"/>
      <c r="N28" s="127">
        <v>256.35</v>
      </c>
      <c r="O28" s="127"/>
      <c r="P28" s="272"/>
      <c r="Q28" s="273">
        <f t="shared" si="4"/>
        <v>256.35</v>
      </c>
      <c r="R28" s="266">
        <f t="shared" si="5"/>
        <v>0</v>
      </c>
      <c r="S28" s="266">
        <f t="shared" si="0"/>
        <v>769.0500000000001</v>
      </c>
      <c r="T28" s="266">
        <f t="shared" si="0"/>
        <v>0</v>
      </c>
      <c r="U28" s="269">
        <f t="shared" si="6"/>
        <v>769.0500000000001</v>
      </c>
      <c r="V28" s="100"/>
      <c r="W28" s="101" t="s">
        <v>206</v>
      </c>
    </row>
    <row r="29" spans="1:23" ht="54" customHeight="1">
      <c r="A29" s="277" t="s">
        <v>134</v>
      </c>
      <c r="B29" s="275" t="s">
        <v>128</v>
      </c>
      <c r="C29" s="278"/>
      <c r="D29" s="279">
        <v>12898.79</v>
      </c>
      <c r="E29" s="279"/>
      <c r="F29" s="279"/>
      <c r="G29" s="269">
        <f t="shared" si="1"/>
        <v>12898.79</v>
      </c>
      <c r="H29" s="279"/>
      <c r="I29" s="279">
        <v>952.551</v>
      </c>
      <c r="J29" s="279"/>
      <c r="K29" s="269">
        <f t="shared" si="2"/>
        <v>952.551</v>
      </c>
      <c r="L29" s="271">
        <f t="shared" si="3"/>
        <v>7.384808962701152</v>
      </c>
      <c r="M29" s="124"/>
      <c r="N29" s="127">
        <v>3772.4</v>
      </c>
      <c r="O29" s="127"/>
      <c r="P29" s="272"/>
      <c r="Q29" s="273">
        <f t="shared" si="4"/>
        <v>3772.4</v>
      </c>
      <c r="R29" s="266">
        <f t="shared" si="5"/>
        <v>0</v>
      </c>
      <c r="S29" s="266">
        <f t="shared" si="0"/>
        <v>9126.390000000001</v>
      </c>
      <c r="T29" s="266">
        <f t="shared" si="0"/>
        <v>0</v>
      </c>
      <c r="U29" s="269">
        <f t="shared" si="6"/>
        <v>9126.390000000001</v>
      </c>
      <c r="V29" s="100"/>
      <c r="W29" s="101" t="s">
        <v>234</v>
      </c>
    </row>
    <row r="30" spans="1:23" ht="60.75" customHeight="1">
      <c r="A30" s="277" t="s">
        <v>136</v>
      </c>
      <c r="B30" s="255" t="s">
        <v>135</v>
      </c>
      <c r="C30" s="278"/>
      <c r="D30" s="279"/>
      <c r="E30" s="279">
        <v>112734.6</v>
      </c>
      <c r="F30" s="279"/>
      <c r="G30" s="269">
        <f t="shared" si="1"/>
        <v>112734.6</v>
      </c>
      <c r="H30" s="279"/>
      <c r="I30" s="279">
        <v>6766</v>
      </c>
      <c r="J30" s="279"/>
      <c r="K30" s="269">
        <f t="shared" si="2"/>
        <v>6766</v>
      </c>
      <c r="L30" s="271">
        <f t="shared" si="3"/>
        <v>6.0017066632604354</v>
      </c>
      <c r="M30" s="124"/>
      <c r="N30" s="127"/>
      <c r="O30" s="127">
        <v>27866.83298</v>
      </c>
      <c r="P30" s="272"/>
      <c r="Q30" s="273">
        <f t="shared" si="4"/>
        <v>27866.83298</v>
      </c>
      <c r="R30" s="266">
        <f t="shared" si="5"/>
        <v>0</v>
      </c>
      <c r="S30" s="266">
        <f t="shared" si="0"/>
        <v>0</v>
      </c>
      <c r="T30" s="266">
        <f t="shared" si="0"/>
        <v>84867.76702</v>
      </c>
      <c r="U30" s="269">
        <f t="shared" si="6"/>
        <v>84867.76702</v>
      </c>
      <c r="V30" s="100"/>
      <c r="W30" s="101" t="s">
        <v>235</v>
      </c>
    </row>
    <row r="31" spans="1:23" s="2" customFormat="1" ht="33.75" customHeight="1">
      <c r="A31" s="277" t="s">
        <v>137</v>
      </c>
      <c r="B31" s="255" t="s">
        <v>138</v>
      </c>
      <c r="C31" s="278"/>
      <c r="D31" s="279"/>
      <c r="E31" s="279">
        <v>8012.39</v>
      </c>
      <c r="F31" s="279"/>
      <c r="G31" s="269">
        <f t="shared" si="1"/>
        <v>8012.39</v>
      </c>
      <c r="H31" s="279"/>
      <c r="I31" s="279">
        <v>8194.71685</v>
      </c>
      <c r="J31" s="279"/>
      <c r="K31" s="269">
        <f t="shared" si="2"/>
        <v>8194.71685</v>
      </c>
      <c r="L31" s="271">
        <f t="shared" si="3"/>
        <v>102.27556134936017</v>
      </c>
      <c r="M31" s="124"/>
      <c r="N31" s="127"/>
      <c r="O31" s="127">
        <v>652.71744</v>
      </c>
      <c r="P31" s="272"/>
      <c r="Q31" s="273">
        <f>M31+N31+O31+P31</f>
        <v>652.71744</v>
      </c>
      <c r="R31" s="266">
        <f t="shared" si="5"/>
        <v>0</v>
      </c>
      <c r="S31" s="266">
        <f t="shared" si="0"/>
        <v>0</v>
      </c>
      <c r="T31" s="266">
        <f t="shared" si="0"/>
        <v>7359.67256</v>
      </c>
      <c r="U31" s="269">
        <f t="shared" si="6"/>
        <v>7359.67256</v>
      </c>
      <c r="V31" s="100"/>
      <c r="W31" s="96"/>
    </row>
    <row r="32" spans="1:26" s="2" customFormat="1" ht="64.5" customHeight="1">
      <c r="A32" s="277" t="s">
        <v>139</v>
      </c>
      <c r="B32" s="281" t="s">
        <v>140</v>
      </c>
      <c r="C32" s="278"/>
      <c r="D32" s="279">
        <v>250.02</v>
      </c>
      <c r="E32" s="279"/>
      <c r="F32" s="279"/>
      <c r="G32" s="269">
        <f t="shared" si="1"/>
        <v>250.02</v>
      </c>
      <c r="H32" s="279"/>
      <c r="I32" s="279">
        <v>433584.66</v>
      </c>
      <c r="J32" s="279"/>
      <c r="K32" s="269">
        <f t="shared" si="2"/>
        <v>433584.66</v>
      </c>
      <c r="L32" s="271">
        <f t="shared" si="3"/>
        <v>173419.9904007679</v>
      </c>
      <c r="M32" s="124"/>
      <c r="N32" s="127">
        <v>0</v>
      </c>
      <c r="O32" s="127"/>
      <c r="P32" s="272"/>
      <c r="Q32" s="273">
        <f t="shared" si="4"/>
        <v>0</v>
      </c>
      <c r="R32" s="266">
        <f t="shared" si="5"/>
        <v>0</v>
      </c>
      <c r="S32" s="266">
        <f t="shared" si="0"/>
        <v>250.02</v>
      </c>
      <c r="T32" s="266">
        <f t="shared" si="0"/>
        <v>0</v>
      </c>
      <c r="U32" s="269">
        <f t="shared" si="6"/>
        <v>250.02</v>
      </c>
      <c r="V32" s="95"/>
      <c r="W32" s="101" t="s">
        <v>205</v>
      </c>
      <c r="Z32" s="50">
        <f>N32+O22+O23+O24+N31</f>
        <v>5926.41303</v>
      </c>
    </row>
    <row r="33" spans="1:23" s="2" customFormat="1" ht="61.5" customHeight="1">
      <c r="A33" s="277" t="s">
        <v>141</v>
      </c>
      <c r="B33" s="255" t="s">
        <v>133</v>
      </c>
      <c r="C33" s="278"/>
      <c r="D33" s="279">
        <v>12775.49</v>
      </c>
      <c r="E33" s="279"/>
      <c r="F33" s="279"/>
      <c r="G33" s="269">
        <f t="shared" si="1"/>
        <v>12775.49</v>
      </c>
      <c r="H33" s="279"/>
      <c r="I33" s="279"/>
      <c r="J33" s="279">
        <v>80049.11366</v>
      </c>
      <c r="K33" s="269">
        <f t="shared" si="2"/>
        <v>80049.11366</v>
      </c>
      <c r="L33" s="271">
        <f t="shared" si="3"/>
        <v>626.5835099867012</v>
      </c>
      <c r="M33" s="124"/>
      <c r="N33" s="127">
        <v>3180.06</v>
      </c>
      <c r="O33" s="127"/>
      <c r="P33" s="272"/>
      <c r="Q33" s="273">
        <f t="shared" si="4"/>
        <v>3180.06</v>
      </c>
      <c r="R33" s="266">
        <f t="shared" si="5"/>
        <v>0</v>
      </c>
      <c r="S33" s="266">
        <f aca="true" t="shared" si="7" ref="S33:S50">D33-N33</f>
        <v>9595.43</v>
      </c>
      <c r="T33" s="266">
        <f aca="true" t="shared" si="8" ref="T33:T50">E33-O33</f>
        <v>0</v>
      </c>
      <c r="U33" s="269">
        <f t="shared" si="6"/>
        <v>9595.43</v>
      </c>
      <c r="V33" s="95">
        <f>64948.172+172.132</f>
        <v>65120.304</v>
      </c>
      <c r="W33" s="101" t="s">
        <v>207</v>
      </c>
    </row>
    <row r="34" spans="1:23" s="2" customFormat="1" ht="34.5" customHeight="1">
      <c r="A34" s="277" t="s">
        <v>142</v>
      </c>
      <c r="B34" s="255" t="s">
        <v>143</v>
      </c>
      <c r="C34" s="278"/>
      <c r="D34" s="279"/>
      <c r="E34" s="279">
        <v>370</v>
      </c>
      <c r="F34" s="279"/>
      <c r="G34" s="269">
        <f t="shared" si="1"/>
        <v>370</v>
      </c>
      <c r="H34" s="279"/>
      <c r="I34" s="279"/>
      <c r="J34" s="279"/>
      <c r="K34" s="269"/>
      <c r="L34" s="271"/>
      <c r="M34" s="124"/>
      <c r="N34" s="127"/>
      <c r="O34" s="127">
        <v>6.37</v>
      </c>
      <c r="P34" s="272"/>
      <c r="Q34" s="273">
        <f t="shared" si="4"/>
        <v>6.37</v>
      </c>
      <c r="R34" s="266">
        <f t="shared" si="5"/>
        <v>0</v>
      </c>
      <c r="S34" s="266">
        <f t="shared" si="7"/>
        <v>0</v>
      </c>
      <c r="T34" s="266">
        <f t="shared" si="8"/>
        <v>363.63</v>
      </c>
      <c r="U34" s="269">
        <f t="shared" si="6"/>
        <v>363.63</v>
      </c>
      <c r="V34" s="98"/>
      <c r="W34" s="101" t="s">
        <v>209</v>
      </c>
    </row>
    <row r="35" spans="1:23" ht="46.5" customHeight="1">
      <c r="A35" s="277" t="s">
        <v>145</v>
      </c>
      <c r="B35" s="275" t="s">
        <v>144</v>
      </c>
      <c r="C35" s="278"/>
      <c r="D35" s="279"/>
      <c r="E35" s="279">
        <v>100</v>
      </c>
      <c r="F35" s="279"/>
      <c r="G35" s="269">
        <f t="shared" si="1"/>
        <v>100</v>
      </c>
      <c r="H35" s="279"/>
      <c r="I35" s="279">
        <v>172.5</v>
      </c>
      <c r="J35" s="279"/>
      <c r="K35" s="269">
        <f t="shared" si="2"/>
        <v>172.5</v>
      </c>
      <c r="L35" s="271">
        <f t="shared" si="3"/>
        <v>172.5</v>
      </c>
      <c r="M35" s="124"/>
      <c r="N35" s="127"/>
      <c r="O35" s="127">
        <v>23.48</v>
      </c>
      <c r="P35" s="272"/>
      <c r="Q35" s="273">
        <f>M35+N35+O35</f>
        <v>23.48</v>
      </c>
      <c r="R35" s="266">
        <f t="shared" si="5"/>
        <v>0</v>
      </c>
      <c r="S35" s="266">
        <f t="shared" si="7"/>
        <v>0</v>
      </c>
      <c r="T35" s="266">
        <f t="shared" si="8"/>
        <v>76.52</v>
      </c>
      <c r="U35" s="269">
        <f t="shared" si="6"/>
        <v>76.52</v>
      </c>
      <c r="V35" s="100"/>
      <c r="W35" s="101" t="s">
        <v>208</v>
      </c>
    </row>
    <row r="36" spans="1:23" s="2" customFormat="1" ht="39.75" customHeight="1">
      <c r="A36" s="277" t="s">
        <v>146</v>
      </c>
      <c r="B36" s="255" t="s">
        <v>147</v>
      </c>
      <c r="C36" s="278"/>
      <c r="D36" s="279"/>
      <c r="E36" s="279">
        <v>400</v>
      </c>
      <c r="F36" s="279"/>
      <c r="G36" s="269">
        <f t="shared" si="1"/>
        <v>400</v>
      </c>
      <c r="H36" s="279"/>
      <c r="I36" s="279">
        <v>9732.8</v>
      </c>
      <c r="J36" s="279"/>
      <c r="K36" s="269">
        <f t="shared" si="2"/>
        <v>9732.8</v>
      </c>
      <c r="L36" s="271">
        <f t="shared" si="3"/>
        <v>2433.2</v>
      </c>
      <c r="M36" s="124"/>
      <c r="N36" s="127"/>
      <c r="O36" s="127">
        <v>65.9547</v>
      </c>
      <c r="P36" s="272"/>
      <c r="Q36" s="273">
        <f aca="true" t="shared" si="9" ref="Q36:Q49">M36+N36+O36</f>
        <v>65.9547</v>
      </c>
      <c r="R36" s="266">
        <f t="shared" si="5"/>
        <v>0</v>
      </c>
      <c r="S36" s="266">
        <f t="shared" si="7"/>
        <v>0</v>
      </c>
      <c r="T36" s="266">
        <f t="shared" si="8"/>
        <v>334.0453</v>
      </c>
      <c r="U36" s="269">
        <f t="shared" si="6"/>
        <v>334.0453</v>
      </c>
      <c r="V36" s="100"/>
      <c r="W36" s="101" t="s">
        <v>210</v>
      </c>
    </row>
    <row r="37" spans="1:23" ht="91.5" customHeight="1">
      <c r="A37" s="277" t="s">
        <v>148</v>
      </c>
      <c r="B37" s="255" t="s">
        <v>149</v>
      </c>
      <c r="C37" s="278"/>
      <c r="D37" s="279">
        <v>10461.92</v>
      </c>
      <c r="E37" s="279">
        <v>14278.80515</v>
      </c>
      <c r="F37" s="279"/>
      <c r="G37" s="269">
        <f t="shared" si="1"/>
        <v>24740.72515</v>
      </c>
      <c r="H37" s="279"/>
      <c r="I37" s="279"/>
      <c r="J37" s="279">
        <v>217.96711</v>
      </c>
      <c r="K37" s="269">
        <f t="shared" si="2"/>
        <v>217.96711</v>
      </c>
      <c r="L37" s="271">
        <f t="shared" si="3"/>
        <v>0.8810053411065842</v>
      </c>
      <c r="M37" s="124"/>
      <c r="N37" s="127">
        <v>0</v>
      </c>
      <c r="O37" s="127">
        <v>102.5</v>
      </c>
      <c r="P37" s="272"/>
      <c r="Q37" s="273">
        <f t="shared" si="9"/>
        <v>102.5</v>
      </c>
      <c r="R37" s="266">
        <f t="shared" si="5"/>
        <v>0</v>
      </c>
      <c r="S37" s="266">
        <f t="shared" si="7"/>
        <v>10461.92</v>
      </c>
      <c r="T37" s="266">
        <f t="shared" si="8"/>
        <v>14176.30515</v>
      </c>
      <c r="U37" s="269">
        <f t="shared" si="6"/>
        <v>24638.22515</v>
      </c>
      <c r="V37" s="103">
        <v>212.50502</v>
      </c>
      <c r="W37" s="101" t="s">
        <v>150</v>
      </c>
    </row>
    <row r="38" spans="1:23" ht="30.75" customHeight="1">
      <c r="A38" s="277" t="s">
        <v>151</v>
      </c>
      <c r="B38" s="255" t="s">
        <v>80</v>
      </c>
      <c r="C38" s="278"/>
      <c r="D38" s="279"/>
      <c r="E38" s="279">
        <v>260</v>
      </c>
      <c r="F38" s="279"/>
      <c r="G38" s="269">
        <f t="shared" si="1"/>
        <v>260</v>
      </c>
      <c r="H38" s="279"/>
      <c r="I38" s="279"/>
      <c r="J38" s="279">
        <v>355.5485</v>
      </c>
      <c r="K38" s="269">
        <f t="shared" si="2"/>
        <v>355.5485</v>
      </c>
      <c r="L38" s="271">
        <f t="shared" si="3"/>
        <v>136.74942307692308</v>
      </c>
      <c r="M38" s="124"/>
      <c r="N38" s="277"/>
      <c r="O38" s="127">
        <v>94.86</v>
      </c>
      <c r="P38" s="272"/>
      <c r="Q38" s="273">
        <f t="shared" si="9"/>
        <v>94.86</v>
      </c>
      <c r="R38" s="266">
        <f t="shared" si="5"/>
        <v>0</v>
      </c>
      <c r="S38" s="266">
        <f t="shared" si="7"/>
        <v>0</v>
      </c>
      <c r="T38" s="266">
        <f t="shared" si="8"/>
        <v>165.14</v>
      </c>
      <c r="U38" s="269">
        <f t="shared" si="6"/>
        <v>165.14</v>
      </c>
      <c r="V38" s="98">
        <v>349.68864</v>
      </c>
      <c r="W38" s="145" t="s">
        <v>211</v>
      </c>
    </row>
    <row r="39" spans="1:23" ht="28.5" customHeight="1">
      <c r="A39" s="277" t="s">
        <v>153</v>
      </c>
      <c r="B39" s="255" t="s">
        <v>152</v>
      </c>
      <c r="C39" s="278"/>
      <c r="D39" s="279"/>
      <c r="E39" s="279">
        <v>830</v>
      </c>
      <c r="F39" s="279"/>
      <c r="G39" s="269">
        <f t="shared" si="1"/>
        <v>830</v>
      </c>
      <c r="H39" s="279"/>
      <c r="I39" s="279"/>
      <c r="J39" s="279">
        <v>425.79308</v>
      </c>
      <c r="K39" s="269">
        <f t="shared" si="2"/>
        <v>425.79308</v>
      </c>
      <c r="L39" s="271">
        <f t="shared" si="3"/>
        <v>51.30037108433735</v>
      </c>
      <c r="M39" s="124"/>
      <c r="N39" s="277"/>
      <c r="O39" s="127">
        <v>27.27</v>
      </c>
      <c r="P39" s="272"/>
      <c r="Q39" s="273">
        <f t="shared" si="9"/>
        <v>27.27</v>
      </c>
      <c r="R39" s="266">
        <f t="shared" si="5"/>
        <v>0</v>
      </c>
      <c r="S39" s="266">
        <f t="shared" si="7"/>
        <v>0</v>
      </c>
      <c r="T39" s="266">
        <f t="shared" si="8"/>
        <v>802.73</v>
      </c>
      <c r="U39" s="269">
        <f t="shared" si="6"/>
        <v>802.73</v>
      </c>
      <c r="V39" s="100">
        <v>271.5443</v>
      </c>
      <c r="W39" s="102" t="s">
        <v>212</v>
      </c>
    </row>
    <row r="40" spans="1:23" ht="27.75" customHeight="1">
      <c r="A40" s="277" t="s">
        <v>154</v>
      </c>
      <c r="B40" s="255" t="s">
        <v>12</v>
      </c>
      <c r="C40" s="278"/>
      <c r="D40" s="279"/>
      <c r="E40" s="279">
        <v>272.57</v>
      </c>
      <c r="F40" s="279"/>
      <c r="G40" s="269">
        <f t="shared" si="1"/>
        <v>272.57</v>
      </c>
      <c r="H40" s="279"/>
      <c r="I40" s="279"/>
      <c r="J40" s="279">
        <v>1891.64195</v>
      </c>
      <c r="K40" s="269">
        <f t="shared" si="2"/>
        <v>1891.64195</v>
      </c>
      <c r="L40" s="271">
        <f t="shared" si="3"/>
        <v>694.0022563011336</v>
      </c>
      <c r="M40" s="124"/>
      <c r="N40" s="127"/>
      <c r="O40" s="127">
        <v>50.0821</v>
      </c>
      <c r="P40" s="272"/>
      <c r="Q40" s="273">
        <f t="shared" si="9"/>
        <v>50.0821</v>
      </c>
      <c r="R40" s="266">
        <f t="shared" si="5"/>
        <v>0</v>
      </c>
      <c r="S40" s="266">
        <f t="shared" si="7"/>
        <v>0</v>
      </c>
      <c r="T40" s="266">
        <f t="shared" si="8"/>
        <v>222.4879</v>
      </c>
      <c r="U40" s="269">
        <f t="shared" si="6"/>
        <v>222.4879</v>
      </c>
      <c r="V40" s="100">
        <v>8420</v>
      </c>
      <c r="W40" s="101" t="s">
        <v>213</v>
      </c>
    </row>
    <row r="41" spans="1:23" ht="42" customHeight="1">
      <c r="A41" s="277" t="s">
        <v>155</v>
      </c>
      <c r="B41" s="255" t="s">
        <v>156</v>
      </c>
      <c r="C41" s="278"/>
      <c r="D41" s="279"/>
      <c r="E41" s="279">
        <v>855.75</v>
      </c>
      <c r="F41" s="279"/>
      <c r="G41" s="269">
        <f t="shared" si="1"/>
        <v>855.75</v>
      </c>
      <c r="H41" s="279"/>
      <c r="I41" s="279"/>
      <c r="J41" s="279">
        <v>324.80519</v>
      </c>
      <c r="K41" s="269">
        <f t="shared" si="2"/>
        <v>324.80519</v>
      </c>
      <c r="L41" s="271">
        <f t="shared" si="3"/>
        <v>37.955616710487874</v>
      </c>
      <c r="M41" s="124"/>
      <c r="N41" s="127"/>
      <c r="O41" s="127">
        <v>307.6283</v>
      </c>
      <c r="P41" s="272"/>
      <c r="Q41" s="273">
        <f t="shared" si="9"/>
        <v>307.6283</v>
      </c>
      <c r="R41" s="266">
        <f t="shared" si="5"/>
        <v>0</v>
      </c>
      <c r="S41" s="266">
        <f t="shared" si="7"/>
        <v>0</v>
      </c>
      <c r="T41" s="266">
        <f t="shared" si="8"/>
        <v>548.1216999999999</v>
      </c>
      <c r="U41" s="269">
        <f t="shared" si="6"/>
        <v>548.1216999999999</v>
      </c>
      <c r="V41" s="100">
        <v>1200</v>
      </c>
      <c r="W41" s="101" t="s">
        <v>214</v>
      </c>
    </row>
    <row r="42" spans="1:23" ht="31.5" customHeight="1">
      <c r="A42" s="277" t="s">
        <v>200</v>
      </c>
      <c r="B42" s="282" t="s">
        <v>201</v>
      </c>
      <c r="C42" s="278"/>
      <c r="D42" s="279"/>
      <c r="E42" s="279">
        <v>1399</v>
      </c>
      <c r="F42" s="279"/>
      <c r="G42" s="269">
        <f>C42+D42+E42+F42</f>
        <v>1399</v>
      </c>
      <c r="H42" s="279"/>
      <c r="I42" s="279"/>
      <c r="J42" s="279">
        <v>1399</v>
      </c>
      <c r="K42" s="269">
        <f>H42+I42+J42</f>
        <v>1399</v>
      </c>
      <c r="L42" s="271">
        <f>K42/G42*100</f>
        <v>100</v>
      </c>
      <c r="M42" s="124"/>
      <c r="N42" s="127"/>
      <c r="O42" s="127">
        <v>1399</v>
      </c>
      <c r="P42" s="272"/>
      <c r="Q42" s="273">
        <f>M42+N42+O42</f>
        <v>1399</v>
      </c>
      <c r="R42" s="266">
        <f t="shared" si="5"/>
        <v>0</v>
      </c>
      <c r="S42" s="266">
        <f t="shared" si="7"/>
        <v>0</v>
      </c>
      <c r="T42" s="266">
        <f t="shared" si="8"/>
        <v>0</v>
      </c>
      <c r="U42" s="269">
        <f t="shared" si="6"/>
        <v>0</v>
      </c>
      <c r="V42" s="100"/>
      <c r="W42" s="101" t="s">
        <v>215</v>
      </c>
    </row>
    <row r="43" spans="1:23" ht="47.25" customHeight="1">
      <c r="A43" s="277" t="s">
        <v>157</v>
      </c>
      <c r="B43" s="255" t="s">
        <v>158</v>
      </c>
      <c r="C43" s="278"/>
      <c r="D43" s="279"/>
      <c r="E43" s="279">
        <v>48.97</v>
      </c>
      <c r="F43" s="279"/>
      <c r="G43" s="269">
        <f t="shared" si="1"/>
        <v>48.97</v>
      </c>
      <c r="H43" s="279"/>
      <c r="I43" s="279"/>
      <c r="J43" s="279">
        <v>800</v>
      </c>
      <c r="K43" s="269">
        <f t="shared" si="2"/>
        <v>800</v>
      </c>
      <c r="L43" s="271">
        <f t="shared" si="3"/>
        <v>1633.6532570961815</v>
      </c>
      <c r="M43" s="124"/>
      <c r="N43" s="127"/>
      <c r="O43" s="127">
        <v>0</v>
      </c>
      <c r="P43" s="272"/>
      <c r="Q43" s="273">
        <f t="shared" si="9"/>
        <v>0</v>
      </c>
      <c r="R43" s="266">
        <f t="shared" si="5"/>
        <v>0</v>
      </c>
      <c r="S43" s="266">
        <f t="shared" si="7"/>
        <v>0</v>
      </c>
      <c r="T43" s="266">
        <f t="shared" si="8"/>
        <v>48.97</v>
      </c>
      <c r="U43" s="269">
        <f t="shared" si="6"/>
        <v>48.97</v>
      </c>
      <c r="V43" s="100">
        <v>800</v>
      </c>
      <c r="W43" s="101"/>
    </row>
    <row r="44" spans="1:23" ht="54.75" customHeight="1">
      <c r="A44" s="277" t="s">
        <v>159</v>
      </c>
      <c r="B44" s="255" t="s">
        <v>160</v>
      </c>
      <c r="C44" s="278"/>
      <c r="D44" s="279">
        <v>930.39</v>
      </c>
      <c r="E44" s="279"/>
      <c r="F44" s="279"/>
      <c r="G44" s="269">
        <f t="shared" si="1"/>
        <v>930.39</v>
      </c>
      <c r="H44" s="279"/>
      <c r="I44" s="279">
        <v>457.25285</v>
      </c>
      <c r="J44" s="279">
        <v>300.27</v>
      </c>
      <c r="K44" s="269">
        <f t="shared" si="2"/>
        <v>757.5228500000001</v>
      </c>
      <c r="L44" s="271">
        <f t="shared" si="3"/>
        <v>81.41992605251562</v>
      </c>
      <c r="M44" s="124"/>
      <c r="N44" s="127">
        <v>0</v>
      </c>
      <c r="O44" s="127"/>
      <c r="P44" s="272"/>
      <c r="Q44" s="273">
        <f t="shared" si="9"/>
        <v>0</v>
      </c>
      <c r="R44" s="266">
        <f t="shared" si="5"/>
        <v>0</v>
      </c>
      <c r="S44" s="266">
        <f t="shared" si="7"/>
        <v>930.39</v>
      </c>
      <c r="T44" s="266">
        <f t="shared" si="8"/>
        <v>0</v>
      </c>
      <c r="U44" s="269">
        <f t="shared" si="6"/>
        <v>930.39</v>
      </c>
      <c r="V44" s="100">
        <v>295.27</v>
      </c>
      <c r="W44" s="101"/>
    </row>
    <row r="45" spans="1:23" ht="31.5" customHeight="1">
      <c r="A45" s="277" t="s">
        <v>161</v>
      </c>
      <c r="B45" s="255" t="s">
        <v>72</v>
      </c>
      <c r="C45" s="278"/>
      <c r="D45" s="279"/>
      <c r="E45" s="279">
        <v>12705.99</v>
      </c>
      <c r="F45" s="279"/>
      <c r="G45" s="269">
        <f t="shared" si="1"/>
        <v>12705.99</v>
      </c>
      <c r="H45" s="279"/>
      <c r="I45" s="279"/>
      <c r="J45" s="279">
        <v>1375.83561</v>
      </c>
      <c r="K45" s="269">
        <f t="shared" si="2"/>
        <v>1375.83561</v>
      </c>
      <c r="L45" s="271">
        <f t="shared" si="3"/>
        <v>10.828244080154322</v>
      </c>
      <c r="M45" s="124"/>
      <c r="N45" s="127"/>
      <c r="O45" s="127">
        <v>2917.01341</v>
      </c>
      <c r="P45" s="272"/>
      <c r="Q45" s="273">
        <f t="shared" si="9"/>
        <v>2917.01341</v>
      </c>
      <c r="R45" s="266">
        <f t="shared" si="5"/>
        <v>0</v>
      </c>
      <c r="S45" s="266">
        <f t="shared" si="7"/>
        <v>0</v>
      </c>
      <c r="T45" s="266">
        <f t="shared" si="8"/>
        <v>9788.97659</v>
      </c>
      <c r="U45" s="269">
        <f t="shared" si="6"/>
        <v>9788.97659</v>
      </c>
      <c r="V45" s="100">
        <v>3973.9</v>
      </c>
      <c r="W45" s="101" t="s">
        <v>217</v>
      </c>
    </row>
    <row r="46" spans="1:23" ht="26.25" customHeight="1">
      <c r="A46" s="277" t="s">
        <v>162</v>
      </c>
      <c r="B46" s="255" t="s">
        <v>79</v>
      </c>
      <c r="C46" s="278"/>
      <c r="D46" s="279"/>
      <c r="E46" s="279">
        <v>19002.13</v>
      </c>
      <c r="F46" s="279"/>
      <c r="G46" s="269">
        <f t="shared" si="1"/>
        <v>19002.13</v>
      </c>
      <c r="H46" s="279"/>
      <c r="I46" s="279"/>
      <c r="J46" s="279">
        <v>6239.13035</v>
      </c>
      <c r="K46" s="269">
        <f t="shared" si="2"/>
        <v>6239.13035</v>
      </c>
      <c r="L46" s="271">
        <f t="shared" si="3"/>
        <v>32.833847310801474</v>
      </c>
      <c r="M46" s="124"/>
      <c r="N46" s="127"/>
      <c r="O46" s="127">
        <v>4718.02414</v>
      </c>
      <c r="P46" s="272"/>
      <c r="Q46" s="273">
        <f t="shared" si="9"/>
        <v>4718.02414</v>
      </c>
      <c r="R46" s="266">
        <f t="shared" si="5"/>
        <v>0</v>
      </c>
      <c r="S46" s="266">
        <f t="shared" si="7"/>
        <v>0</v>
      </c>
      <c r="T46" s="266">
        <f t="shared" si="8"/>
        <v>14284.10586</v>
      </c>
      <c r="U46" s="269">
        <f t="shared" si="6"/>
        <v>14284.10586</v>
      </c>
      <c r="V46" s="100">
        <v>6239.13035</v>
      </c>
      <c r="W46" s="101" t="s">
        <v>218</v>
      </c>
    </row>
    <row r="47" spans="1:23" ht="71.25" customHeight="1">
      <c r="A47" s="277" t="s">
        <v>163</v>
      </c>
      <c r="B47" s="255" t="s">
        <v>164</v>
      </c>
      <c r="C47" s="278"/>
      <c r="D47" s="279">
        <v>41400.53</v>
      </c>
      <c r="E47" s="279"/>
      <c r="F47" s="279"/>
      <c r="G47" s="269">
        <f t="shared" si="1"/>
        <v>41400.53</v>
      </c>
      <c r="H47" s="279"/>
      <c r="I47" s="279"/>
      <c r="J47" s="279"/>
      <c r="K47" s="269"/>
      <c r="L47" s="271"/>
      <c r="M47" s="124"/>
      <c r="N47" s="127">
        <v>17232.11145</v>
      </c>
      <c r="O47" s="127"/>
      <c r="P47" s="272"/>
      <c r="Q47" s="273">
        <f t="shared" si="9"/>
        <v>17232.11145</v>
      </c>
      <c r="R47" s="266">
        <f t="shared" si="5"/>
        <v>0</v>
      </c>
      <c r="S47" s="266">
        <f t="shared" si="7"/>
        <v>24168.41855</v>
      </c>
      <c r="T47" s="266">
        <f t="shared" si="8"/>
        <v>0</v>
      </c>
      <c r="U47" s="269">
        <f t="shared" si="6"/>
        <v>24168.41855</v>
      </c>
      <c r="V47" s="100"/>
      <c r="W47" s="101" t="s">
        <v>219</v>
      </c>
    </row>
    <row r="48" spans="1:23" s="2" customFormat="1" ht="78.75" customHeight="1">
      <c r="A48" s="277" t="s">
        <v>165</v>
      </c>
      <c r="B48" s="255" t="s">
        <v>166</v>
      </c>
      <c r="C48" s="278"/>
      <c r="D48" s="279">
        <v>24550.88</v>
      </c>
      <c r="E48" s="279"/>
      <c r="F48" s="279"/>
      <c r="G48" s="269">
        <f t="shared" si="1"/>
        <v>24550.88</v>
      </c>
      <c r="H48" s="279"/>
      <c r="I48" s="279"/>
      <c r="J48" s="279">
        <v>15722.65769</v>
      </c>
      <c r="K48" s="269">
        <f t="shared" si="2"/>
        <v>15722.65769</v>
      </c>
      <c r="L48" s="271">
        <f t="shared" si="3"/>
        <v>64.04111661170597</v>
      </c>
      <c r="M48" s="124"/>
      <c r="N48" s="127">
        <v>8604.59</v>
      </c>
      <c r="O48" s="127"/>
      <c r="P48" s="272"/>
      <c r="Q48" s="273">
        <f t="shared" si="9"/>
        <v>8604.59</v>
      </c>
      <c r="R48" s="266">
        <f t="shared" si="5"/>
        <v>0</v>
      </c>
      <c r="S48" s="266">
        <f t="shared" si="7"/>
        <v>15946.29</v>
      </c>
      <c r="T48" s="266">
        <f t="shared" si="8"/>
        <v>0</v>
      </c>
      <c r="U48" s="269">
        <f t="shared" si="6"/>
        <v>15946.29</v>
      </c>
      <c r="V48" s="100">
        <v>12422.193</v>
      </c>
      <c r="W48" s="101" t="s">
        <v>236</v>
      </c>
    </row>
    <row r="49" spans="1:23" ht="119.25" customHeight="1">
      <c r="A49" s="277" t="s">
        <v>167</v>
      </c>
      <c r="B49" s="255" t="s">
        <v>168</v>
      </c>
      <c r="C49" s="278"/>
      <c r="D49" s="279">
        <v>1811.05</v>
      </c>
      <c r="E49" s="279"/>
      <c r="F49" s="279"/>
      <c r="G49" s="269">
        <f t="shared" si="1"/>
        <v>1811.05</v>
      </c>
      <c r="H49" s="279"/>
      <c r="I49" s="279">
        <v>8301.86276</v>
      </c>
      <c r="J49" s="279"/>
      <c r="K49" s="269">
        <f t="shared" si="2"/>
        <v>8301.86276</v>
      </c>
      <c r="L49" s="271">
        <f t="shared" si="3"/>
        <v>458.4005278705724</v>
      </c>
      <c r="M49" s="124"/>
      <c r="N49" s="127">
        <v>319.2</v>
      </c>
      <c r="O49" s="127"/>
      <c r="P49" s="272"/>
      <c r="Q49" s="273">
        <f t="shared" si="9"/>
        <v>319.2</v>
      </c>
      <c r="R49" s="266">
        <f t="shared" si="5"/>
        <v>0</v>
      </c>
      <c r="S49" s="266">
        <f t="shared" si="7"/>
        <v>1491.85</v>
      </c>
      <c r="T49" s="266">
        <f t="shared" si="8"/>
        <v>0</v>
      </c>
      <c r="U49" s="269">
        <f t="shared" si="6"/>
        <v>1491.85</v>
      </c>
      <c r="V49" s="100"/>
      <c r="W49" s="101" t="s">
        <v>237</v>
      </c>
    </row>
    <row r="50" spans="1:23" ht="15">
      <c r="A50" s="283"/>
      <c r="B50" s="284" t="s">
        <v>49</v>
      </c>
      <c r="C50" s="285">
        <f aca="true" t="shared" si="10" ref="C50:U50">SUM(C17:C49)</f>
        <v>0</v>
      </c>
      <c r="D50" s="285">
        <f t="shared" si="10"/>
        <v>838062.0600000002</v>
      </c>
      <c r="E50" s="285">
        <f t="shared" si="10"/>
        <v>625376.74515</v>
      </c>
      <c r="F50" s="285">
        <f t="shared" si="10"/>
        <v>0</v>
      </c>
      <c r="G50" s="285">
        <f t="shared" si="10"/>
        <v>1463438.8051499997</v>
      </c>
      <c r="H50" s="285">
        <f t="shared" si="10"/>
        <v>0</v>
      </c>
      <c r="I50" s="285">
        <f t="shared" si="10"/>
        <v>627134.4924600001</v>
      </c>
      <c r="J50" s="285">
        <f t="shared" si="10"/>
        <v>332655.97697</v>
      </c>
      <c r="K50" s="285">
        <f t="shared" si="10"/>
        <v>959790.46943</v>
      </c>
      <c r="L50" s="285">
        <f t="shared" si="10"/>
        <v>182285.73137473644</v>
      </c>
      <c r="M50" s="285">
        <f t="shared" si="10"/>
        <v>0</v>
      </c>
      <c r="N50" s="285">
        <f>SUM(N17:N49)</f>
        <v>228934.37045</v>
      </c>
      <c r="O50" s="285">
        <f>SUM(O17:O49)</f>
        <v>166091.86286000002</v>
      </c>
      <c r="P50" s="285">
        <f t="shared" si="10"/>
        <v>0</v>
      </c>
      <c r="Q50" s="285">
        <f>SUM(Q17:Q49)</f>
        <v>395026.23331000004</v>
      </c>
      <c r="R50" s="266">
        <f t="shared" si="5"/>
        <v>0</v>
      </c>
      <c r="S50" s="266">
        <f t="shared" si="7"/>
        <v>609127.6895500002</v>
      </c>
      <c r="T50" s="266">
        <f t="shared" si="8"/>
        <v>459284.88229</v>
      </c>
      <c r="U50" s="285">
        <f t="shared" si="10"/>
        <v>1068412.57184</v>
      </c>
      <c r="V50" s="107" t="e">
        <f>V17+#REF!+V18+V19+V20+#REF!+V21+#REF!+V22+V25+#REF!+#REF!+V26+V28+V29+#REF!+V30+#REF!+V31+V32+#REF!+#REF!+#REF!+#REF!+V33+#REF!+V35+#REF!+V36+#REF!+V37+V38+V39+#REF!+#REF!+#REF!+#REF!+#REF!+#REF!+#REF!+#REF!+V40+V41+V43+V44+V45+#REF!+V46+#REF!+V47+#REF!+V48+#REF!+V49+#REF!+#REF!+V23+V24</f>
        <v>#REF!</v>
      </c>
      <c r="W50" s="104"/>
    </row>
    <row r="51" spans="1:23" ht="14.25">
      <c r="A51" s="286"/>
      <c r="B51" s="287"/>
      <c r="C51" s="288"/>
      <c r="D51" s="289"/>
      <c r="E51" s="289"/>
      <c r="F51" s="289"/>
      <c r="G51" s="289"/>
      <c r="H51" s="290"/>
      <c r="I51" s="291"/>
      <c r="J51" s="286"/>
      <c r="K51" s="290"/>
      <c r="L51" s="290"/>
      <c r="M51" s="290"/>
      <c r="N51" s="290"/>
      <c r="O51" s="292"/>
      <c r="P51" s="293"/>
      <c r="Q51" s="292"/>
      <c r="R51" s="289"/>
      <c r="S51" s="289"/>
      <c r="T51" s="289"/>
      <c r="U51" s="289"/>
      <c r="V51" s="78"/>
      <c r="W51" s="81"/>
    </row>
    <row r="52" spans="1:23" ht="14.25" hidden="1">
      <c r="A52" s="286"/>
      <c r="B52" s="287"/>
      <c r="C52" s="288"/>
      <c r="D52" s="289"/>
      <c r="E52" s="289"/>
      <c r="F52" s="289"/>
      <c r="G52" s="289"/>
      <c r="H52" s="290"/>
      <c r="I52" s="286"/>
      <c r="J52" s="286"/>
      <c r="K52" s="293"/>
      <c r="L52" s="293"/>
      <c r="M52" s="293"/>
      <c r="N52" s="293"/>
      <c r="O52" s="293"/>
      <c r="P52" s="293"/>
      <c r="Q52" s="292"/>
      <c r="R52" s="289"/>
      <c r="S52" s="289"/>
      <c r="T52" s="289"/>
      <c r="U52" s="289"/>
      <c r="V52" s="78"/>
      <c r="W52" s="81"/>
    </row>
    <row r="53" spans="1:23" ht="14.25" hidden="1">
      <c r="A53" s="286"/>
      <c r="B53" s="287"/>
      <c r="C53" s="288"/>
      <c r="D53" s="289"/>
      <c r="E53" s="289"/>
      <c r="F53" s="289"/>
      <c r="G53" s="289"/>
      <c r="H53" s="290"/>
      <c r="I53" s="286"/>
      <c r="J53" s="286"/>
      <c r="K53" s="290"/>
      <c r="L53" s="290"/>
      <c r="M53" s="290"/>
      <c r="N53" s="290"/>
      <c r="O53" s="290"/>
      <c r="P53" s="290"/>
      <c r="Q53" s="290"/>
      <c r="R53" s="289"/>
      <c r="S53" s="289"/>
      <c r="T53" s="289"/>
      <c r="U53" s="289"/>
      <c r="V53" s="78"/>
      <c r="W53" s="81"/>
    </row>
    <row r="54" spans="1:23" ht="14.25">
      <c r="A54" s="286"/>
      <c r="B54" s="287"/>
      <c r="C54" s="288"/>
      <c r="D54" s="289"/>
      <c r="E54" s="289"/>
      <c r="F54" s="289"/>
      <c r="G54" s="289"/>
      <c r="H54" s="290"/>
      <c r="I54" s="286"/>
      <c r="J54" s="286"/>
      <c r="K54" s="290"/>
      <c r="L54" s="290"/>
      <c r="M54" s="290"/>
      <c r="N54" s="290"/>
      <c r="O54" s="290"/>
      <c r="P54" s="290"/>
      <c r="Q54" s="292"/>
      <c r="R54" s="289"/>
      <c r="S54" s="289"/>
      <c r="T54" s="289"/>
      <c r="U54" s="289"/>
      <c r="V54" s="78"/>
      <c r="W54" s="81"/>
    </row>
    <row r="55" spans="1:23" ht="45" customHeight="1">
      <c r="A55" s="286"/>
      <c r="B55" s="297" t="s">
        <v>89</v>
      </c>
      <c r="C55" s="295"/>
      <c r="D55" s="294"/>
      <c r="E55" s="294"/>
      <c r="F55" s="294"/>
      <c r="G55" s="294" t="s">
        <v>78</v>
      </c>
      <c r="H55" s="290"/>
      <c r="I55" s="286"/>
      <c r="J55" s="286"/>
      <c r="K55" s="290"/>
      <c r="L55" s="290"/>
      <c r="M55" s="290"/>
      <c r="N55" s="290"/>
      <c r="O55" s="290"/>
      <c r="P55" s="290"/>
      <c r="Q55" s="290"/>
      <c r="R55" s="289"/>
      <c r="S55" s="289"/>
      <c r="T55" s="289"/>
      <c r="U55" s="289"/>
      <c r="V55" s="78"/>
      <c r="W55" s="81"/>
    </row>
    <row r="56" spans="1:23" ht="20.25" customHeight="1">
      <c r="A56" s="286"/>
      <c r="B56" s="294" t="s">
        <v>88</v>
      </c>
      <c r="C56" s="295"/>
      <c r="D56" s="294"/>
      <c r="E56" s="294"/>
      <c r="F56" s="294"/>
      <c r="G56" s="294"/>
      <c r="H56" s="290"/>
      <c r="I56" s="286"/>
      <c r="J56" s="286"/>
      <c r="K56" s="290"/>
      <c r="L56" s="290"/>
      <c r="M56" s="290"/>
      <c r="N56" s="290"/>
      <c r="O56" s="290"/>
      <c r="P56" s="290"/>
      <c r="Q56" s="290"/>
      <c r="R56" s="289"/>
      <c r="S56" s="289"/>
      <c r="T56" s="289"/>
      <c r="U56" s="289"/>
      <c r="V56" s="78"/>
      <c r="W56" s="81"/>
    </row>
    <row r="57" spans="1:23" ht="14.25">
      <c r="A57" s="286"/>
      <c r="B57" s="375" t="s">
        <v>90</v>
      </c>
      <c r="C57" s="375"/>
      <c r="D57" s="294"/>
      <c r="E57" s="296"/>
      <c r="F57" s="294"/>
      <c r="G57" s="294" t="s">
        <v>91</v>
      </c>
      <c r="H57" s="290"/>
      <c r="I57" s="286"/>
      <c r="J57" s="286"/>
      <c r="K57" s="290"/>
      <c r="L57" s="290"/>
      <c r="M57" s="290"/>
      <c r="N57" s="290"/>
      <c r="O57" s="290"/>
      <c r="P57" s="290"/>
      <c r="Q57" s="290"/>
      <c r="R57" s="289"/>
      <c r="S57" s="289"/>
      <c r="T57" s="289"/>
      <c r="U57" s="289"/>
      <c r="V57" s="78"/>
      <c r="W57" s="81"/>
    </row>
    <row r="58" spans="1:23" ht="14.25">
      <c r="A58" s="286"/>
      <c r="B58" s="287"/>
      <c r="C58" s="288"/>
      <c r="D58" s="289"/>
      <c r="E58" s="289"/>
      <c r="F58" s="289"/>
      <c r="G58" s="289"/>
      <c r="H58" s="290"/>
      <c r="I58" s="286"/>
      <c r="J58" s="286"/>
      <c r="K58" s="290"/>
      <c r="L58" s="290"/>
      <c r="M58" s="290"/>
      <c r="N58" s="290"/>
      <c r="O58" s="290"/>
      <c r="P58" s="290"/>
      <c r="Q58" s="290"/>
      <c r="R58" s="289"/>
      <c r="S58" s="289"/>
      <c r="T58" s="289"/>
      <c r="U58" s="289"/>
      <c r="V58" s="78"/>
      <c r="W58" s="81"/>
    </row>
    <row r="59" spans="6:18" ht="12.75" hidden="1">
      <c r="F59" s="80"/>
      <c r="G59" s="80"/>
      <c r="H59" s="78"/>
      <c r="I59" s="79"/>
      <c r="J59" s="79"/>
      <c r="K59" s="78"/>
      <c r="L59" s="78"/>
      <c r="M59" s="78"/>
      <c r="N59" s="78"/>
      <c r="O59" s="78"/>
      <c r="P59" s="78"/>
      <c r="Q59" s="78"/>
      <c r="R59" s="80"/>
    </row>
    <row r="60" spans="6:18" ht="12.75" hidden="1">
      <c r="F60" s="80"/>
      <c r="G60" s="80"/>
      <c r="H60" s="78"/>
      <c r="I60" s="79"/>
      <c r="J60" s="79"/>
      <c r="K60" s="78"/>
      <c r="L60" s="78"/>
      <c r="M60" s="78"/>
      <c r="N60" s="78"/>
      <c r="O60" s="78"/>
      <c r="P60" s="78"/>
      <c r="Q60" s="78"/>
      <c r="R60" s="80"/>
    </row>
    <row r="61" spans="6:18" ht="12.75" hidden="1">
      <c r="F61" s="80"/>
      <c r="G61" s="80"/>
      <c r="H61" s="78"/>
      <c r="I61" s="79"/>
      <c r="J61" s="79"/>
      <c r="K61" s="78"/>
      <c r="L61" s="78"/>
      <c r="M61" s="78"/>
      <c r="N61" s="78"/>
      <c r="O61" s="78"/>
      <c r="P61" s="78"/>
      <c r="Q61" s="78"/>
      <c r="R61" s="80"/>
    </row>
    <row r="62" spans="6:18" ht="12.75">
      <c r="F62" s="80"/>
      <c r="G62" s="80"/>
      <c r="H62" s="78"/>
      <c r="I62" s="79"/>
      <c r="J62" s="79"/>
      <c r="K62" s="78"/>
      <c r="L62" s="78"/>
      <c r="M62" s="78"/>
      <c r="N62" s="78"/>
      <c r="O62" s="78"/>
      <c r="P62" s="78"/>
      <c r="Q62" s="78"/>
      <c r="R62" s="80"/>
    </row>
    <row r="63" spans="6:18" ht="12.75">
      <c r="F63" s="80"/>
      <c r="G63" s="80"/>
      <c r="H63" s="78"/>
      <c r="I63" s="79"/>
      <c r="J63" s="79"/>
      <c r="K63" s="78"/>
      <c r="L63" s="78"/>
      <c r="M63" s="78"/>
      <c r="N63" s="78"/>
      <c r="O63" s="78"/>
      <c r="P63" s="78"/>
      <c r="Q63" s="78"/>
      <c r="R63" s="80"/>
    </row>
  </sheetData>
  <sheetProtection/>
  <mergeCells count="44">
    <mergeCell ref="B57:C57"/>
    <mergeCell ref="M13:M15"/>
    <mergeCell ref="N13:N15"/>
    <mergeCell ref="O13:O15"/>
    <mergeCell ref="Q13:Q15"/>
    <mergeCell ref="E7:G7"/>
    <mergeCell ref="M9:Q9"/>
    <mergeCell ref="M10:Q10"/>
    <mergeCell ref="P13:P15"/>
    <mergeCell ref="S13:S15"/>
    <mergeCell ref="T13:T15"/>
    <mergeCell ref="U13:U15"/>
    <mergeCell ref="G13:G15"/>
    <mergeCell ref="H13:H15"/>
    <mergeCell ref="I13:I15"/>
    <mergeCell ref="J13:J15"/>
    <mergeCell ref="K13:K15"/>
    <mergeCell ref="R13:R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A1:W1"/>
    <mergeCell ref="A2:W2"/>
    <mergeCell ref="A3:W3"/>
    <mergeCell ref="A4:W4"/>
    <mergeCell ref="A5:B5"/>
    <mergeCell ref="C5:D5"/>
  </mergeCells>
  <printOptions/>
  <pageMargins left="0.5511811023622047" right="0.15748031496062992" top="0.984251968503937" bottom="0.35433070866141736" header="0.3937007874015748" footer="0.35433070866141736"/>
  <pageSetup fitToHeight="0" horizontalDpi="600" verticalDpi="600" orientation="landscape" paperSize="9" scale="45" r:id="rId1"/>
  <rowBreaks count="3" manualBreakCount="3">
    <brk id="27" max="22" man="1"/>
    <brk id="48" max="22" man="1"/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80" zoomScaleSheetLayoutView="80" zoomScalePageLayoutView="0" workbookViewId="0" topLeftCell="D1">
      <selection activeCell="J64" sqref="J64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4.7109375" style="4" customWidth="1"/>
    <col min="10" max="10" width="21.28125" style="4" bestFit="1" customWidth="1"/>
    <col min="11" max="11" width="16.8515625" style="2" bestFit="1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21.28125" style="2" bestFit="1" customWidth="1"/>
    <col min="16" max="16" width="17.57421875" style="2" bestFit="1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301" t="s">
        <v>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18.75">
      <c r="A2" s="301" t="s">
        <v>74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22" ht="19.5" customHeight="1">
      <c r="A3" s="330" t="s">
        <v>97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18" ht="15.75" customHeight="1">
      <c r="A4" s="302" t="s">
        <v>77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8">
      <c r="A5" s="298" t="s">
        <v>8</v>
      </c>
      <c r="B5" s="298"/>
      <c r="C5" s="303" t="s">
        <v>76</v>
      </c>
      <c r="D5" s="303"/>
      <c r="E5" s="20"/>
      <c r="F5" s="20"/>
      <c r="G5" s="20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98"/>
      <c r="B6" s="298"/>
      <c r="C6" s="298"/>
      <c r="D6" s="298"/>
      <c r="E6" s="298"/>
      <c r="F6" s="298"/>
      <c r="G6" s="29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16" ht="18" thickBot="1">
      <c r="A7" s="21"/>
      <c r="B7" s="20"/>
      <c r="C7" s="21"/>
      <c r="D7" s="20"/>
      <c r="E7" s="20"/>
      <c r="F7" s="20"/>
      <c r="G7" s="20"/>
      <c r="P7" s="37" t="s">
        <v>176</v>
      </c>
    </row>
    <row r="8" spans="1:19" ht="14.25" customHeight="1" thickBot="1">
      <c r="A8" s="299" t="s">
        <v>4</v>
      </c>
      <c r="B8" s="309" t="s">
        <v>5</v>
      </c>
      <c r="C8" s="312" t="s">
        <v>6</v>
      </c>
      <c r="D8" s="313"/>
      <c r="E8" s="313"/>
      <c r="F8" s="313"/>
      <c r="G8" s="314"/>
      <c r="H8" s="334" t="s">
        <v>70</v>
      </c>
      <c r="I8" s="335"/>
      <c r="J8" s="335"/>
      <c r="K8" s="335"/>
      <c r="L8" s="335"/>
      <c r="M8" s="335"/>
      <c r="N8" s="335"/>
      <c r="O8" s="335"/>
      <c r="P8" s="336"/>
      <c r="Q8" s="332" t="s">
        <v>64</v>
      </c>
      <c r="R8" s="379" t="s">
        <v>7</v>
      </c>
      <c r="S8" s="382" t="s">
        <v>81</v>
      </c>
    </row>
    <row r="9" spans="1:19" ht="13.5" customHeight="1" thickBot="1">
      <c r="A9" s="300"/>
      <c r="B9" s="310"/>
      <c r="C9" s="315"/>
      <c r="D9" s="316"/>
      <c r="E9" s="316"/>
      <c r="F9" s="316"/>
      <c r="G9" s="317"/>
      <c r="H9" s="322" t="s">
        <v>101</v>
      </c>
      <c r="I9" s="327"/>
      <c r="J9" s="327"/>
      <c r="K9" s="327"/>
      <c r="L9" s="24"/>
      <c r="M9" s="322" t="s">
        <v>71</v>
      </c>
      <c r="N9" s="323"/>
      <c r="O9" s="323"/>
      <c r="P9" s="324"/>
      <c r="Q9" s="328"/>
      <c r="R9" s="380"/>
      <c r="S9" s="382"/>
    </row>
    <row r="10" spans="1:19" ht="13.5" customHeight="1" thickBot="1">
      <c r="A10" s="300"/>
      <c r="B10" s="310"/>
      <c r="C10" s="315"/>
      <c r="D10" s="316"/>
      <c r="E10" s="316"/>
      <c r="F10" s="316"/>
      <c r="G10" s="317"/>
      <c r="H10" s="322" t="s">
        <v>1</v>
      </c>
      <c r="I10" s="327"/>
      <c r="J10" s="327"/>
      <c r="K10" s="327"/>
      <c r="L10" s="24"/>
      <c r="M10" s="322" t="s">
        <v>2</v>
      </c>
      <c r="N10" s="323"/>
      <c r="O10" s="323"/>
      <c r="P10" s="324"/>
      <c r="Q10" s="328"/>
      <c r="R10" s="380"/>
      <c r="S10" s="382"/>
    </row>
    <row r="11" spans="1:19" ht="13.5" customHeight="1" thickBot="1">
      <c r="A11" s="300"/>
      <c r="B11" s="310"/>
      <c r="C11" s="315"/>
      <c r="D11" s="316"/>
      <c r="E11" s="316"/>
      <c r="F11" s="316"/>
      <c r="G11" s="317"/>
      <c r="H11" s="322"/>
      <c r="I11" s="327"/>
      <c r="J11" s="327"/>
      <c r="K11" s="327"/>
      <c r="L11" s="24"/>
      <c r="M11" s="322"/>
      <c r="N11" s="327"/>
      <c r="O11" s="327"/>
      <c r="P11" s="328"/>
      <c r="Q11" s="328"/>
      <c r="R11" s="380"/>
      <c r="S11" s="382"/>
    </row>
    <row r="12" spans="1:19" ht="14.25" customHeight="1" thickBot="1">
      <c r="A12" s="300"/>
      <c r="B12" s="310"/>
      <c r="C12" s="318"/>
      <c r="D12" s="319"/>
      <c r="E12" s="319"/>
      <c r="F12" s="319"/>
      <c r="G12" s="320"/>
      <c r="H12" s="325"/>
      <c r="I12" s="383"/>
      <c r="J12" s="383"/>
      <c r="K12" s="383"/>
      <c r="L12" s="38"/>
      <c r="M12" s="325"/>
      <c r="N12" s="383"/>
      <c r="O12" s="383"/>
      <c r="P12" s="333"/>
      <c r="Q12" s="328"/>
      <c r="R12" s="380"/>
      <c r="S12" s="382"/>
    </row>
    <row r="13" spans="1:19" ht="12.75" customHeight="1" thickBot="1">
      <c r="A13" s="300"/>
      <c r="B13" s="310"/>
      <c r="C13" s="305" t="s">
        <v>19</v>
      </c>
      <c r="D13" s="305" t="s">
        <v>16</v>
      </c>
      <c r="E13" s="305" t="s">
        <v>14</v>
      </c>
      <c r="F13" s="305" t="s">
        <v>21</v>
      </c>
      <c r="G13" s="305" t="s">
        <v>3</v>
      </c>
      <c r="H13" s="304" t="s">
        <v>15</v>
      </c>
      <c r="I13" s="304" t="s">
        <v>16</v>
      </c>
      <c r="J13" s="304" t="s">
        <v>14</v>
      </c>
      <c r="K13" s="304" t="s">
        <v>65</v>
      </c>
      <c r="L13" s="27" t="s">
        <v>69</v>
      </c>
      <c r="M13" s="304" t="s">
        <v>15</v>
      </c>
      <c r="N13" s="304" t="s">
        <v>16</v>
      </c>
      <c r="O13" s="304" t="s">
        <v>14</v>
      </c>
      <c r="P13" s="304" t="s">
        <v>65</v>
      </c>
      <c r="Q13" s="328"/>
      <c r="R13" s="380"/>
      <c r="S13" s="382"/>
    </row>
    <row r="14" spans="1:19" ht="12.75" customHeight="1" thickBot="1">
      <c r="A14" s="300"/>
      <c r="B14" s="310"/>
      <c r="C14" s="304"/>
      <c r="D14" s="304"/>
      <c r="E14" s="304"/>
      <c r="F14" s="304"/>
      <c r="G14" s="304"/>
      <c r="H14" s="304"/>
      <c r="I14" s="304"/>
      <c r="J14" s="304"/>
      <c r="K14" s="304"/>
      <c r="L14" s="27"/>
      <c r="M14" s="304"/>
      <c r="N14" s="304"/>
      <c r="O14" s="304"/>
      <c r="P14" s="304"/>
      <c r="Q14" s="328"/>
      <c r="R14" s="380"/>
      <c r="S14" s="382"/>
    </row>
    <row r="15" spans="1:19" ht="33.75" customHeight="1" thickBot="1">
      <c r="A15" s="300"/>
      <c r="B15" s="311"/>
      <c r="C15" s="378"/>
      <c r="D15" s="378"/>
      <c r="E15" s="378"/>
      <c r="F15" s="378"/>
      <c r="G15" s="378"/>
      <c r="H15" s="378"/>
      <c r="I15" s="378"/>
      <c r="J15" s="378"/>
      <c r="K15" s="378"/>
      <c r="L15" s="39" t="s">
        <v>68</v>
      </c>
      <c r="M15" s="378"/>
      <c r="N15" s="378"/>
      <c r="O15" s="378"/>
      <c r="P15" s="378"/>
      <c r="Q15" s="333"/>
      <c r="R15" s="381"/>
      <c r="S15" s="382"/>
    </row>
    <row r="16" spans="1:19" s="3" customFormat="1" ht="13.5" thickBot="1">
      <c r="A16" s="23">
        <v>1</v>
      </c>
      <c r="B16" s="28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23">
        <v>12</v>
      </c>
      <c r="N16" s="23">
        <v>13</v>
      </c>
      <c r="O16" s="23">
        <v>14</v>
      </c>
      <c r="P16" s="23">
        <v>15</v>
      </c>
      <c r="Q16" s="6"/>
      <c r="R16" s="29">
        <v>16</v>
      </c>
      <c r="S16" s="23">
        <v>16</v>
      </c>
    </row>
    <row r="17" spans="1:19" ht="42" customHeight="1">
      <c r="A17" s="164" t="s">
        <v>179</v>
      </c>
      <c r="B17" s="233" t="s">
        <v>177</v>
      </c>
      <c r="C17" s="183"/>
      <c r="D17" s="184"/>
      <c r="E17" s="184">
        <v>3750</v>
      </c>
      <c r="F17" s="185"/>
      <c r="G17" s="217">
        <f>C17+D17+E17+F17</f>
        <v>3750</v>
      </c>
      <c r="H17" s="224"/>
      <c r="I17" s="201"/>
      <c r="J17" s="201">
        <v>0</v>
      </c>
      <c r="K17" s="225">
        <f>H17+I17+J17</f>
        <v>0</v>
      </c>
      <c r="L17" s="9">
        <f>K17/G17*100</f>
        <v>0</v>
      </c>
      <c r="M17" s="193">
        <f>C17-H17</f>
        <v>0</v>
      </c>
      <c r="N17" s="194">
        <f>D17-I17</f>
        <v>0</v>
      </c>
      <c r="O17" s="194">
        <f>E17-J17</f>
        <v>3750</v>
      </c>
      <c r="P17" s="195">
        <f>M17+N17+O17</f>
        <v>3750</v>
      </c>
      <c r="Q17" s="10">
        <v>3427.41688</v>
      </c>
      <c r="R17" s="18" t="s">
        <v>63</v>
      </c>
      <c r="S17" s="210"/>
    </row>
    <row r="18" spans="1:19" s="5" customFormat="1" ht="12.75" customHeight="1" hidden="1" thickBot="1">
      <c r="A18" s="157" t="s">
        <v>54</v>
      </c>
      <c r="B18" s="234" t="s">
        <v>52</v>
      </c>
      <c r="C18" s="11"/>
      <c r="D18" s="12"/>
      <c r="E18" s="13"/>
      <c r="F18" s="13"/>
      <c r="G18" s="122">
        <f aca="true" t="shared" si="0" ref="G18:G60">C18+D18+E18+F18</f>
        <v>0</v>
      </c>
      <c r="H18" s="124"/>
      <c r="I18" s="125"/>
      <c r="J18" s="125"/>
      <c r="K18" s="123">
        <f aca="true" t="shared" si="1" ref="K18:K60">H18+I18+J18</f>
        <v>0</v>
      </c>
      <c r="L18" s="9" t="e">
        <f aca="true" t="shared" si="2" ref="L18:L60">K18/G18*100</f>
        <v>#DIV/0!</v>
      </c>
      <c r="M18" s="196">
        <f aca="true" t="shared" si="3" ref="M18:O39">H18</f>
        <v>0</v>
      </c>
      <c r="N18" s="15">
        <f t="shared" si="3"/>
        <v>0</v>
      </c>
      <c r="O18" s="180">
        <f t="shared" si="3"/>
        <v>0</v>
      </c>
      <c r="P18" s="197">
        <f aca="true" t="shared" si="4" ref="P18:P60">M18+N18+O18</f>
        <v>0</v>
      </c>
      <c r="Q18" s="10"/>
      <c r="R18" s="19"/>
      <c r="S18" s="211"/>
    </row>
    <row r="19" spans="1:19" ht="12.75" customHeight="1" hidden="1" thickBot="1">
      <c r="A19" s="157" t="s">
        <v>55</v>
      </c>
      <c r="B19" s="235" t="s">
        <v>53</v>
      </c>
      <c r="C19" s="14"/>
      <c r="D19" s="15"/>
      <c r="E19" s="13"/>
      <c r="F19" s="13"/>
      <c r="G19" s="122">
        <f t="shared" si="0"/>
        <v>0</v>
      </c>
      <c r="H19" s="126"/>
      <c r="I19" s="125"/>
      <c r="J19" s="125"/>
      <c r="K19" s="123">
        <f t="shared" si="1"/>
        <v>0</v>
      </c>
      <c r="L19" s="9" t="e">
        <f t="shared" si="2"/>
        <v>#DIV/0!</v>
      </c>
      <c r="M19" s="196">
        <f t="shared" si="3"/>
        <v>0</v>
      </c>
      <c r="N19" s="15">
        <f t="shared" si="3"/>
        <v>0</v>
      </c>
      <c r="O19" s="180">
        <f t="shared" si="3"/>
        <v>0</v>
      </c>
      <c r="P19" s="197">
        <f t="shared" si="4"/>
        <v>0</v>
      </c>
      <c r="Q19" s="10"/>
      <c r="R19" s="19"/>
      <c r="S19" s="212"/>
    </row>
    <row r="20" spans="1:19" ht="12.75" customHeight="1" hidden="1" thickBot="1">
      <c r="A20" s="182">
        <v>4</v>
      </c>
      <c r="B20" s="236" t="s">
        <v>23</v>
      </c>
      <c r="C20" s="11"/>
      <c r="D20" s="12"/>
      <c r="E20" s="13"/>
      <c r="F20" s="13"/>
      <c r="G20" s="122">
        <f t="shared" si="0"/>
        <v>0</v>
      </c>
      <c r="H20" s="124"/>
      <c r="I20" s="125"/>
      <c r="J20" s="125"/>
      <c r="K20" s="123">
        <f t="shared" si="1"/>
        <v>0</v>
      </c>
      <c r="L20" s="9" t="e">
        <f t="shared" si="2"/>
        <v>#DIV/0!</v>
      </c>
      <c r="M20" s="196">
        <f t="shared" si="3"/>
        <v>0</v>
      </c>
      <c r="N20" s="15">
        <f t="shared" si="3"/>
        <v>0</v>
      </c>
      <c r="O20" s="180">
        <f t="shared" si="3"/>
        <v>0</v>
      </c>
      <c r="P20" s="197">
        <f t="shared" si="4"/>
        <v>0</v>
      </c>
      <c r="Q20" s="10"/>
      <c r="R20" s="19"/>
      <c r="S20" s="212"/>
    </row>
    <row r="21" spans="1:19" ht="12.75" customHeight="1" hidden="1" thickBot="1">
      <c r="A21" s="182">
        <v>5</v>
      </c>
      <c r="B21" s="237" t="s">
        <v>24</v>
      </c>
      <c r="C21" s="11"/>
      <c r="D21" s="12"/>
      <c r="E21" s="13"/>
      <c r="F21" s="13"/>
      <c r="G21" s="122">
        <f t="shared" si="0"/>
        <v>0</v>
      </c>
      <c r="H21" s="124"/>
      <c r="I21" s="125"/>
      <c r="J21" s="125"/>
      <c r="K21" s="123">
        <f t="shared" si="1"/>
        <v>0</v>
      </c>
      <c r="L21" s="9" t="e">
        <f t="shared" si="2"/>
        <v>#DIV/0!</v>
      </c>
      <c r="M21" s="196">
        <f t="shared" si="3"/>
        <v>0</v>
      </c>
      <c r="N21" s="15">
        <f t="shared" si="3"/>
        <v>0</v>
      </c>
      <c r="O21" s="180">
        <f t="shared" si="3"/>
        <v>0</v>
      </c>
      <c r="P21" s="197">
        <f t="shared" si="4"/>
        <v>0</v>
      </c>
      <c r="Q21" s="10"/>
      <c r="R21" s="19"/>
      <c r="S21" s="212"/>
    </row>
    <row r="22" spans="1:19" ht="12.75" customHeight="1" hidden="1" thickBot="1">
      <c r="A22" s="182">
        <v>6</v>
      </c>
      <c r="B22" s="238" t="s">
        <v>25</v>
      </c>
      <c r="C22" s="11"/>
      <c r="D22" s="16"/>
      <c r="E22" s="13"/>
      <c r="F22" s="13"/>
      <c r="G22" s="122">
        <f t="shared" si="0"/>
        <v>0</v>
      </c>
      <c r="H22" s="124"/>
      <c r="I22" s="125"/>
      <c r="J22" s="125"/>
      <c r="K22" s="123">
        <f t="shared" si="1"/>
        <v>0</v>
      </c>
      <c r="L22" s="9" t="e">
        <f t="shared" si="2"/>
        <v>#DIV/0!</v>
      </c>
      <c r="M22" s="196">
        <f t="shared" si="3"/>
        <v>0</v>
      </c>
      <c r="N22" s="15">
        <f t="shared" si="3"/>
        <v>0</v>
      </c>
      <c r="O22" s="180">
        <f t="shared" si="3"/>
        <v>0</v>
      </c>
      <c r="P22" s="197">
        <f t="shared" si="4"/>
        <v>0</v>
      </c>
      <c r="Q22" s="10"/>
      <c r="R22" s="19"/>
      <c r="S22" s="212"/>
    </row>
    <row r="23" spans="1:19" ht="12.75" customHeight="1" hidden="1" thickBot="1">
      <c r="A23" s="182">
        <v>7</v>
      </c>
      <c r="B23" s="238" t="s">
        <v>26</v>
      </c>
      <c r="C23" s="11"/>
      <c r="D23" s="16"/>
      <c r="E23" s="13"/>
      <c r="F23" s="13"/>
      <c r="G23" s="122">
        <f t="shared" si="0"/>
        <v>0</v>
      </c>
      <c r="H23" s="124"/>
      <c r="I23" s="125"/>
      <c r="J23" s="125"/>
      <c r="K23" s="123">
        <f t="shared" si="1"/>
        <v>0</v>
      </c>
      <c r="L23" s="9" t="e">
        <f t="shared" si="2"/>
        <v>#DIV/0!</v>
      </c>
      <c r="M23" s="196">
        <f t="shared" si="3"/>
        <v>0</v>
      </c>
      <c r="N23" s="15">
        <f t="shared" si="3"/>
        <v>0</v>
      </c>
      <c r="O23" s="180">
        <f t="shared" si="3"/>
        <v>0</v>
      </c>
      <c r="P23" s="197">
        <f t="shared" si="4"/>
        <v>0</v>
      </c>
      <c r="Q23" s="10"/>
      <c r="R23" s="19"/>
      <c r="S23" s="212"/>
    </row>
    <row r="24" spans="1:19" ht="12.75" customHeight="1" hidden="1" thickBot="1">
      <c r="A24" s="239">
        <v>8</v>
      </c>
      <c r="B24" s="234" t="s">
        <v>27</v>
      </c>
      <c r="C24" s="218"/>
      <c r="D24" s="13"/>
      <c r="E24" s="13"/>
      <c r="F24" s="13"/>
      <c r="G24" s="122">
        <f t="shared" si="0"/>
        <v>0</v>
      </c>
      <c r="H24" s="124"/>
      <c r="I24" s="125"/>
      <c r="J24" s="127"/>
      <c r="K24" s="123">
        <f t="shared" si="1"/>
        <v>0</v>
      </c>
      <c r="L24" s="9" t="e">
        <f t="shared" si="2"/>
        <v>#DIV/0!</v>
      </c>
      <c r="M24" s="196">
        <f t="shared" si="3"/>
        <v>0</v>
      </c>
      <c r="N24" s="15">
        <f t="shared" si="3"/>
        <v>0</v>
      </c>
      <c r="O24" s="180">
        <f t="shared" si="3"/>
        <v>0</v>
      </c>
      <c r="P24" s="197">
        <f t="shared" si="4"/>
        <v>0</v>
      </c>
      <c r="Q24" s="10"/>
      <c r="R24" s="19"/>
      <c r="S24" s="212"/>
    </row>
    <row r="25" spans="1:19" ht="12.75" customHeight="1" hidden="1" thickBot="1">
      <c r="A25" s="240">
        <v>9</v>
      </c>
      <c r="B25" s="234" t="s">
        <v>28</v>
      </c>
      <c r="C25" s="218"/>
      <c r="D25" s="13"/>
      <c r="E25" s="13"/>
      <c r="F25" s="13"/>
      <c r="G25" s="122">
        <f t="shared" si="0"/>
        <v>0</v>
      </c>
      <c r="H25" s="226"/>
      <c r="I25" s="128"/>
      <c r="J25" s="128"/>
      <c r="K25" s="123">
        <f t="shared" si="1"/>
        <v>0</v>
      </c>
      <c r="L25" s="9" t="e">
        <f t="shared" si="2"/>
        <v>#DIV/0!</v>
      </c>
      <c r="M25" s="196">
        <f t="shared" si="3"/>
        <v>0</v>
      </c>
      <c r="N25" s="15">
        <f t="shared" si="3"/>
        <v>0</v>
      </c>
      <c r="O25" s="180">
        <f t="shared" si="3"/>
        <v>0</v>
      </c>
      <c r="P25" s="197">
        <f t="shared" si="4"/>
        <v>0</v>
      </c>
      <c r="Q25" s="214"/>
      <c r="R25" s="40"/>
      <c r="S25" s="212"/>
    </row>
    <row r="26" spans="1:19" ht="12.75" customHeight="1" hidden="1" thickBot="1">
      <c r="A26" s="240">
        <v>10</v>
      </c>
      <c r="B26" s="234" t="s">
        <v>29</v>
      </c>
      <c r="C26" s="218"/>
      <c r="D26" s="13"/>
      <c r="E26" s="13"/>
      <c r="F26" s="13"/>
      <c r="G26" s="122">
        <f t="shared" si="0"/>
        <v>0</v>
      </c>
      <c r="H26" s="226"/>
      <c r="I26" s="128"/>
      <c r="J26" s="128"/>
      <c r="K26" s="123">
        <f t="shared" si="1"/>
        <v>0</v>
      </c>
      <c r="L26" s="9" t="e">
        <f t="shared" si="2"/>
        <v>#DIV/0!</v>
      </c>
      <c r="M26" s="196">
        <f t="shared" si="3"/>
        <v>0</v>
      </c>
      <c r="N26" s="15">
        <f t="shared" si="3"/>
        <v>0</v>
      </c>
      <c r="O26" s="180">
        <f t="shared" si="3"/>
        <v>0</v>
      </c>
      <c r="P26" s="197">
        <f t="shared" si="4"/>
        <v>0</v>
      </c>
      <c r="Q26" s="214"/>
      <c r="R26" s="40"/>
      <c r="S26" s="212"/>
    </row>
    <row r="27" spans="1:19" ht="12.75" customHeight="1" hidden="1" thickBot="1">
      <c r="A27" s="240">
        <v>11</v>
      </c>
      <c r="B27" s="234" t="s">
        <v>17</v>
      </c>
      <c r="C27" s="218"/>
      <c r="D27" s="13"/>
      <c r="E27" s="13"/>
      <c r="F27" s="13"/>
      <c r="G27" s="122">
        <f t="shared" si="0"/>
        <v>0</v>
      </c>
      <c r="H27" s="226"/>
      <c r="I27" s="128"/>
      <c r="J27" s="128"/>
      <c r="K27" s="123">
        <f t="shared" si="1"/>
        <v>0</v>
      </c>
      <c r="L27" s="9" t="e">
        <f t="shared" si="2"/>
        <v>#DIV/0!</v>
      </c>
      <c r="M27" s="196">
        <f t="shared" si="3"/>
        <v>0</v>
      </c>
      <c r="N27" s="15">
        <f t="shared" si="3"/>
        <v>0</v>
      </c>
      <c r="O27" s="180">
        <f t="shared" si="3"/>
        <v>0</v>
      </c>
      <c r="P27" s="197">
        <f t="shared" si="4"/>
        <v>0</v>
      </c>
      <c r="Q27" s="214"/>
      <c r="R27" s="40"/>
      <c r="S27" s="212"/>
    </row>
    <row r="28" spans="1:19" ht="12.75" customHeight="1" hidden="1" thickBot="1">
      <c r="A28" s="240">
        <v>12</v>
      </c>
      <c r="B28" s="234" t="s">
        <v>30</v>
      </c>
      <c r="C28" s="218"/>
      <c r="D28" s="13"/>
      <c r="E28" s="13"/>
      <c r="F28" s="13"/>
      <c r="G28" s="122">
        <f t="shared" si="0"/>
        <v>0</v>
      </c>
      <c r="H28" s="226"/>
      <c r="I28" s="128"/>
      <c r="J28" s="128"/>
      <c r="K28" s="123">
        <f t="shared" si="1"/>
        <v>0</v>
      </c>
      <c r="L28" s="9" t="e">
        <f t="shared" si="2"/>
        <v>#DIV/0!</v>
      </c>
      <c r="M28" s="196">
        <f t="shared" si="3"/>
        <v>0</v>
      </c>
      <c r="N28" s="15">
        <f t="shared" si="3"/>
        <v>0</v>
      </c>
      <c r="O28" s="180">
        <f t="shared" si="3"/>
        <v>0</v>
      </c>
      <c r="P28" s="197">
        <f t="shared" si="4"/>
        <v>0</v>
      </c>
      <c r="Q28" s="214"/>
      <c r="R28" s="40"/>
      <c r="S28" s="212"/>
    </row>
    <row r="29" spans="1:19" ht="12.75" customHeight="1" hidden="1" thickBot="1">
      <c r="A29" s="241">
        <v>13</v>
      </c>
      <c r="B29" s="242" t="s">
        <v>24</v>
      </c>
      <c r="C29" s="218"/>
      <c r="D29" s="13"/>
      <c r="E29" s="13"/>
      <c r="F29" s="13"/>
      <c r="G29" s="122">
        <f t="shared" si="0"/>
        <v>0</v>
      </c>
      <c r="H29" s="226"/>
      <c r="I29" s="128"/>
      <c r="J29" s="128"/>
      <c r="K29" s="123">
        <f t="shared" si="1"/>
        <v>0</v>
      </c>
      <c r="L29" s="9" t="e">
        <f t="shared" si="2"/>
        <v>#DIV/0!</v>
      </c>
      <c r="M29" s="196">
        <f t="shared" si="3"/>
        <v>0</v>
      </c>
      <c r="N29" s="15">
        <f t="shared" si="3"/>
        <v>0</v>
      </c>
      <c r="O29" s="180">
        <f t="shared" si="3"/>
        <v>0</v>
      </c>
      <c r="P29" s="197">
        <f t="shared" si="4"/>
        <v>0</v>
      </c>
      <c r="Q29" s="214"/>
      <c r="R29" s="40"/>
      <c r="S29" s="212"/>
    </row>
    <row r="30" spans="1:19" ht="12.75" customHeight="1" hidden="1" thickBot="1">
      <c r="A30" s="241">
        <v>14</v>
      </c>
      <c r="B30" s="243" t="s">
        <v>25</v>
      </c>
      <c r="C30" s="218"/>
      <c r="D30" s="13"/>
      <c r="E30" s="13"/>
      <c r="F30" s="13"/>
      <c r="G30" s="122">
        <f t="shared" si="0"/>
        <v>0</v>
      </c>
      <c r="H30" s="226"/>
      <c r="I30" s="128"/>
      <c r="J30" s="128"/>
      <c r="K30" s="123">
        <f t="shared" si="1"/>
        <v>0</v>
      </c>
      <c r="L30" s="9" t="e">
        <f t="shared" si="2"/>
        <v>#DIV/0!</v>
      </c>
      <c r="M30" s="196">
        <f t="shared" si="3"/>
        <v>0</v>
      </c>
      <c r="N30" s="15">
        <f t="shared" si="3"/>
        <v>0</v>
      </c>
      <c r="O30" s="180">
        <f t="shared" si="3"/>
        <v>0</v>
      </c>
      <c r="P30" s="197">
        <f t="shared" si="4"/>
        <v>0</v>
      </c>
      <c r="Q30" s="214"/>
      <c r="R30" s="40"/>
      <c r="S30" s="212"/>
    </row>
    <row r="31" spans="1:19" ht="12.75" customHeight="1" hidden="1" thickBot="1">
      <c r="A31" s="241">
        <v>15</v>
      </c>
      <c r="B31" s="243" t="s">
        <v>31</v>
      </c>
      <c r="C31" s="218"/>
      <c r="D31" s="13"/>
      <c r="E31" s="13"/>
      <c r="F31" s="13"/>
      <c r="G31" s="122">
        <f t="shared" si="0"/>
        <v>0</v>
      </c>
      <c r="H31" s="226"/>
      <c r="I31" s="128"/>
      <c r="J31" s="128"/>
      <c r="K31" s="123">
        <f t="shared" si="1"/>
        <v>0</v>
      </c>
      <c r="L31" s="9" t="e">
        <f t="shared" si="2"/>
        <v>#DIV/0!</v>
      </c>
      <c r="M31" s="196">
        <f t="shared" si="3"/>
        <v>0</v>
      </c>
      <c r="N31" s="15">
        <f t="shared" si="3"/>
        <v>0</v>
      </c>
      <c r="O31" s="180">
        <f t="shared" si="3"/>
        <v>0</v>
      </c>
      <c r="P31" s="197">
        <f t="shared" si="4"/>
        <v>0</v>
      </c>
      <c r="Q31" s="214"/>
      <c r="R31" s="40"/>
      <c r="S31" s="212"/>
    </row>
    <row r="32" spans="1:19" ht="12.75" customHeight="1" hidden="1" thickBot="1">
      <c r="A32" s="241">
        <v>16</v>
      </c>
      <c r="B32" s="243" t="s">
        <v>32</v>
      </c>
      <c r="C32" s="218"/>
      <c r="D32" s="13"/>
      <c r="E32" s="13"/>
      <c r="F32" s="13"/>
      <c r="G32" s="122">
        <f t="shared" si="0"/>
        <v>0</v>
      </c>
      <c r="H32" s="226"/>
      <c r="I32" s="128"/>
      <c r="J32" s="128"/>
      <c r="K32" s="123">
        <f t="shared" si="1"/>
        <v>0</v>
      </c>
      <c r="L32" s="9" t="e">
        <f t="shared" si="2"/>
        <v>#DIV/0!</v>
      </c>
      <c r="M32" s="196">
        <f t="shared" si="3"/>
        <v>0</v>
      </c>
      <c r="N32" s="15">
        <f t="shared" si="3"/>
        <v>0</v>
      </c>
      <c r="O32" s="180">
        <f t="shared" si="3"/>
        <v>0</v>
      </c>
      <c r="P32" s="197">
        <f t="shared" si="4"/>
        <v>0</v>
      </c>
      <c r="Q32" s="214"/>
      <c r="R32" s="40"/>
      <c r="S32" s="212"/>
    </row>
    <row r="33" spans="1:19" ht="12.75" customHeight="1" hidden="1" thickBot="1">
      <c r="A33" s="241">
        <v>17</v>
      </c>
      <c r="B33" s="243" t="s">
        <v>33</v>
      </c>
      <c r="C33" s="219"/>
      <c r="D33" s="41"/>
      <c r="E33" s="13"/>
      <c r="F33" s="13"/>
      <c r="G33" s="122">
        <f t="shared" si="0"/>
        <v>0</v>
      </c>
      <c r="H33" s="226"/>
      <c r="I33" s="128"/>
      <c r="J33" s="128"/>
      <c r="K33" s="123">
        <f t="shared" si="1"/>
        <v>0</v>
      </c>
      <c r="L33" s="9" t="e">
        <f t="shared" si="2"/>
        <v>#DIV/0!</v>
      </c>
      <c r="M33" s="196">
        <f t="shared" si="3"/>
        <v>0</v>
      </c>
      <c r="N33" s="15">
        <f t="shared" si="3"/>
        <v>0</v>
      </c>
      <c r="O33" s="180">
        <f t="shared" si="3"/>
        <v>0</v>
      </c>
      <c r="P33" s="197">
        <f t="shared" si="4"/>
        <v>0</v>
      </c>
      <c r="Q33" s="214"/>
      <c r="R33" s="40"/>
      <c r="S33" s="212"/>
    </row>
    <row r="34" spans="1:19" ht="12.75" customHeight="1" hidden="1" thickBot="1">
      <c r="A34" s="241">
        <v>18</v>
      </c>
      <c r="B34" s="243" t="s">
        <v>34</v>
      </c>
      <c r="C34" s="218"/>
      <c r="D34" s="13"/>
      <c r="E34" s="13"/>
      <c r="F34" s="13"/>
      <c r="G34" s="122">
        <f t="shared" si="0"/>
        <v>0</v>
      </c>
      <c r="H34" s="226"/>
      <c r="I34" s="128"/>
      <c r="J34" s="128"/>
      <c r="K34" s="123">
        <f t="shared" si="1"/>
        <v>0</v>
      </c>
      <c r="L34" s="9" t="e">
        <f t="shared" si="2"/>
        <v>#DIV/0!</v>
      </c>
      <c r="M34" s="196">
        <f t="shared" si="3"/>
        <v>0</v>
      </c>
      <c r="N34" s="15">
        <f t="shared" si="3"/>
        <v>0</v>
      </c>
      <c r="O34" s="180">
        <f t="shared" si="3"/>
        <v>0</v>
      </c>
      <c r="P34" s="197">
        <f t="shared" si="4"/>
        <v>0</v>
      </c>
      <c r="Q34" s="214"/>
      <c r="R34" s="40"/>
      <c r="S34" s="212"/>
    </row>
    <row r="35" spans="1:19" ht="12.75" customHeight="1" hidden="1" thickBot="1">
      <c r="A35" s="241">
        <v>19</v>
      </c>
      <c r="B35" s="244" t="s">
        <v>20</v>
      </c>
      <c r="C35" s="218"/>
      <c r="D35" s="13"/>
      <c r="E35" s="13"/>
      <c r="F35" s="13"/>
      <c r="G35" s="122">
        <f t="shared" si="0"/>
        <v>0</v>
      </c>
      <c r="H35" s="226"/>
      <c r="I35" s="128"/>
      <c r="J35" s="128"/>
      <c r="K35" s="123">
        <f t="shared" si="1"/>
        <v>0</v>
      </c>
      <c r="L35" s="9" t="e">
        <f t="shared" si="2"/>
        <v>#DIV/0!</v>
      </c>
      <c r="M35" s="196">
        <f t="shared" si="3"/>
        <v>0</v>
      </c>
      <c r="N35" s="15">
        <f t="shared" si="3"/>
        <v>0</v>
      </c>
      <c r="O35" s="180">
        <f t="shared" si="3"/>
        <v>0</v>
      </c>
      <c r="P35" s="197">
        <f t="shared" si="4"/>
        <v>0</v>
      </c>
      <c r="Q35" s="214"/>
      <c r="R35" s="40"/>
      <c r="S35" s="212"/>
    </row>
    <row r="36" spans="1:19" ht="12.75" customHeight="1" hidden="1" thickBot="1">
      <c r="A36" s="241">
        <v>20</v>
      </c>
      <c r="B36" s="244" t="s">
        <v>35</v>
      </c>
      <c r="C36" s="218"/>
      <c r="D36" s="13"/>
      <c r="E36" s="13"/>
      <c r="F36" s="13"/>
      <c r="G36" s="122">
        <f t="shared" si="0"/>
        <v>0</v>
      </c>
      <c r="H36" s="226"/>
      <c r="I36" s="128"/>
      <c r="J36" s="128"/>
      <c r="K36" s="123">
        <f t="shared" si="1"/>
        <v>0</v>
      </c>
      <c r="L36" s="9" t="e">
        <f t="shared" si="2"/>
        <v>#DIV/0!</v>
      </c>
      <c r="M36" s="196">
        <f t="shared" si="3"/>
        <v>0</v>
      </c>
      <c r="N36" s="15">
        <f t="shared" si="3"/>
        <v>0</v>
      </c>
      <c r="O36" s="180">
        <f t="shared" si="3"/>
        <v>0</v>
      </c>
      <c r="P36" s="197">
        <f t="shared" si="4"/>
        <v>0</v>
      </c>
      <c r="Q36" s="214"/>
      <c r="R36" s="40"/>
      <c r="S36" s="212"/>
    </row>
    <row r="37" spans="1:19" ht="12.75" customHeight="1" hidden="1" thickBot="1">
      <c r="A37" s="241">
        <v>21</v>
      </c>
      <c r="B37" s="242" t="s">
        <v>24</v>
      </c>
      <c r="C37" s="218"/>
      <c r="D37" s="13"/>
      <c r="E37" s="13"/>
      <c r="F37" s="13"/>
      <c r="G37" s="122">
        <f t="shared" si="0"/>
        <v>0</v>
      </c>
      <c r="H37" s="226"/>
      <c r="I37" s="128"/>
      <c r="J37" s="128"/>
      <c r="K37" s="123">
        <f t="shared" si="1"/>
        <v>0</v>
      </c>
      <c r="L37" s="9" t="e">
        <f t="shared" si="2"/>
        <v>#DIV/0!</v>
      </c>
      <c r="M37" s="196">
        <f t="shared" si="3"/>
        <v>0</v>
      </c>
      <c r="N37" s="15">
        <f t="shared" si="3"/>
        <v>0</v>
      </c>
      <c r="O37" s="180">
        <f t="shared" si="3"/>
        <v>0</v>
      </c>
      <c r="P37" s="197">
        <f t="shared" si="4"/>
        <v>0</v>
      </c>
      <c r="Q37" s="214"/>
      <c r="R37" s="40"/>
      <c r="S37" s="212"/>
    </row>
    <row r="38" spans="1:19" ht="12.75" customHeight="1" hidden="1" thickBot="1">
      <c r="A38" s="241">
        <v>22</v>
      </c>
      <c r="B38" s="245" t="s">
        <v>25</v>
      </c>
      <c r="C38" s="218"/>
      <c r="D38" s="13"/>
      <c r="E38" s="13"/>
      <c r="F38" s="13"/>
      <c r="G38" s="122">
        <f t="shared" si="0"/>
        <v>0</v>
      </c>
      <c r="H38" s="226"/>
      <c r="I38" s="128"/>
      <c r="J38" s="128"/>
      <c r="K38" s="123">
        <f t="shared" si="1"/>
        <v>0</v>
      </c>
      <c r="L38" s="9" t="e">
        <f t="shared" si="2"/>
        <v>#DIV/0!</v>
      </c>
      <c r="M38" s="196">
        <f t="shared" si="3"/>
        <v>0</v>
      </c>
      <c r="N38" s="15">
        <f t="shared" si="3"/>
        <v>0</v>
      </c>
      <c r="O38" s="180">
        <f t="shared" si="3"/>
        <v>0</v>
      </c>
      <c r="P38" s="197">
        <f t="shared" si="4"/>
        <v>0</v>
      </c>
      <c r="Q38" s="214"/>
      <c r="R38" s="40"/>
      <c r="S38" s="212"/>
    </row>
    <row r="39" spans="1:19" ht="12.75" customHeight="1" hidden="1" thickBot="1">
      <c r="A39" s="240">
        <v>23</v>
      </c>
      <c r="B39" s="244" t="s">
        <v>50</v>
      </c>
      <c r="C39" s="218"/>
      <c r="D39" s="13"/>
      <c r="E39" s="13"/>
      <c r="F39" s="13"/>
      <c r="G39" s="122">
        <f t="shared" si="0"/>
        <v>0</v>
      </c>
      <c r="H39" s="226"/>
      <c r="I39" s="128"/>
      <c r="J39" s="128"/>
      <c r="K39" s="123">
        <f t="shared" si="1"/>
        <v>0</v>
      </c>
      <c r="L39" s="9" t="e">
        <f t="shared" si="2"/>
        <v>#DIV/0!</v>
      </c>
      <c r="M39" s="196">
        <f t="shared" si="3"/>
        <v>0</v>
      </c>
      <c r="N39" s="15">
        <f t="shared" si="3"/>
        <v>0</v>
      </c>
      <c r="O39" s="180">
        <f t="shared" si="3"/>
        <v>0</v>
      </c>
      <c r="P39" s="197">
        <f t="shared" si="4"/>
        <v>0</v>
      </c>
      <c r="Q39" s="214"/>
      <c r="R39" s="40"/>
      <c r="S39" s="212"/>
    </row>
    <row r="40" spans="1:19" ht="12.75" customHeight="1" hidden="1" thickBot="1">
      <c r="A40" s="240">
        <v>24</v>
      </c>
      <c r="B40" s="244" t="s">
        <v>51</v>
      </c>
      <c r="C40" s="218"/>
      <c r="D40" s="13"/>
      <c r="E40" s="13"/>
      <c r="F40" s="13"/>
      <c r="G40" s="122">
        <f t="shared" si="0"/>
        <v>0</v>
      </c>
      <c r="H40" s="226"/>
      <c r="I40" s="128"/>
      <c r="J40" s="128"/>
      <c r="K40" s="123">
        <f t="shared" si="1"/>
        <v>0</v>
      </c>
      <c r="L40" s="9" t="e">
        <f t="shared" si="2"/>
        <v>#DIV/0!</v>
      </c>
      <c r="M40" s="196"/>
      <c r="N40" s="15"/>
      <c r="O40" s="180"/>
      <c r="P40" s="197">
        <f t="shared" si="4"/>
        <v>0</v>
      </c>
      <c r="Q40" s="214"/>
      <c r="R40" s="40"/>
      <c r="S40" s="212"/>
    </row>
    <row r="41" spans="1:19" ht="12.75" customHeight="1" hidden="1" thickBot="1">
      <c r="A41" s="240">
        <v>24</v>
      </c>
      <c r="B41" s="244" t="s">
        <v>36</v>
      </c>
      <c r="C41" s="218"/>
      <c r="D41" s="13"/>
      <c r="E41" s="13"/>
      <c r="F41" s="13"/>
      <c r="G41" s="122">
        <f t="shared" si="0"/>
        <v>0</v>
      </c>
      <c r="H41" s="226"/>
      <c r="I41" s="128"/>
      <c r="J41" s="128"/>
      <c r="K41" s="123">
        <f t="shared" si="1"/>
        <v>0</v>
      </c>
      <c r="L41" s="9" t="e">
        <f t="shared" si="2"/>
        <v>#DIV/0!</v>
      </c>
      <c r="M41" s="196">
        <f aca="true" t="shared" si="5" ref="M41:O58">H41</f>
        <v>0</v>
      </c>
      <c r="N41" s="15">
        <f t="shared" si="5"/>
        <v>0</v>
      </c>
      <c r="O41" s="180">
        <f t="shared" si="5"/>
        <v>0</v>
      </c>
      <c r="P41" s="197">
        <f t="shared" si="4"/>
        <v>0</v>
      </c>
      <c r="Q41" s="214"/>
      <c r="R41" s="40"/>
      <c r="S41" s="212"/>
    </row>
    <row r="42" spans="1:19" ht="12.75" customHeight="1" hidden="1" thickBot="1">
      <c r="A42" s="240">
        <v>25</v>
      </c>
      <c r="B42" s="244" t="s">
        <v>11</v>
      </c>
      <c r="C42" s="218"/>
      <c r="D42" s="13"/>
      <c r="E42" s="13"/>
      <c r="F42" s="13"/>
      <c r="G42" s="122">
        <f t="shared" si="0"/>
        <v>0</v>
      </c>
      <c r="H42" s="226"/>
      <c r="I42" s="128"/>
      <c r="J42" s="128"/>
      <c r="K42" s="123">
        <f t="shared" si="1"/>
        <v>0</v>
      </c>
      <c r="L42" s="9" t="e">
        <f t="shared" si="2"/>
        <v>#DIV/0!</v>
      </c>
      <c r="M42" s="196">
        <f t="shared" si="5"/>
        <v>0</v>
      </c>
      <c r="N42" s="15">
        <f t="shared" si="5"/>
        <v>0</v>
      </c>
      <c r="O42" s="180">
        <f t="shared" si="5"/>
        <v>0</v>
      </c>
      <c r="P42" s="197">
        <f t="shared" si="4"/>
        <v>0</v>
      </c>
      <c r="Q42" s="214"/>
      <c r="R42" s="40"/>
      <c r="S42" s="212"/>
    </row>
    <row r="43" spans="1:19" ht="12.75" customHeight="1" hidden="1" thickBot="1">
      <c r="A43" s="240">
        <v>26</v>
      </c>
      <c r="B43" s="244" t="s">
        <v>18</v>
      </c>
      <c r="C43" s="218"/>
      <c r="D43" s="13"/>
      <c r="E43" s="13"/>
      <c r="F43" s="13"/>
      <c r="G43" s="122">
        <f t="shared" si="0"/>
        <v>0</v>
      </c>
      <c r="H43" s="226"/>
      <c r="I43" s="128"/>
      <c r="J43" s="128"/>
      <c r="K43" s="123">
        <f t="shared" si="1"/>
        <v>0</v>
      </c>
      <c r="L43" s="9" t="e">
        <f t="shared" si="2"/>
        <v>#DIV/0!</v>
      </c>
      <c r="M43" s="196">
        <f t="shared" si="5"/>
        <v>0</v>
      </c>
      <c r="N43" s="15">
        <f t="shared" si="5"/>
        <v>0</v>
      </c>
      <c r="O43" s="180">
        <f t="shared" si="5"/>
        <v>0</v>
      </c>
      <c r="P43" s="197">
        <f t="shared" si="4"/>
        <v>0</v>
      </c>
      <c r="Q43" s="214"/>
      <c r="R43" s="40"/>
      <c r="S43" s="212"/>
    </row>
    <row r="44" spans="1:19" ht="12.75" customHeight="1" hidden="1" thickBot="1">
      <c r="A44" s="240">
        <v>27</v>
      </c>
      <c r="B44" s="244" t="s">
        <v>37</v>
      </c>
      <c r="C44" s="218"/>
      <c r="D44" s="13"/>
      <c r="E44" s="13"/>
      <c r="F44" s="13"/>
      <c r="G44" s="122">
        <f t="shared" si="0"/>
        <v>0</v>
      </c>
      <c r="H44" s="226"/>
      <c r="I44" s="128"/>
      <c r="J44" s="128"/>
      <c r="K44" s="123">
        <f t="shared" si="1"/>
        <v>0</v>
      </c>
      <c r="L44" s="9" t="e">
        <f t="shared" si="2"/>
        <v>#DIV/0!</v>
      </c>
      <c r="M44" s="196">
        <f t="shared" si="5"/>
        <v>0</v>
      </c>
      <c r="N44" s="15">
        <f t="shared" si="5"/>
        <v>0</v>
      </c>
      <c r="O44" s="180">
        <f t="shared" si="5"/>
        <v>0</v>
      </c>
      <c r="P44" s="197">
        <f t="shared" si="4"/>
        <v>0</v>
      </c>
      <c r="Q44" s="214"/>
      <c r="R44" s="40"/>
      <c r="S44" s="212"/>
    </row>
    <row r="45" spans="1:19" ht="12.75" customHeight="1" hidden="1" thickBot="1">
      <c r="A45" s="240">
        <v>28</v>
      </c>
      <c r="B45" s="244" t="s">
        <v>38</v>
      </c>
      <c r="C45" s="218"/>
      <c r="D45" s="13"/>
      <c r="E45" s="13"/>
      <c r="F45" s="13"/>
      <c r="G45" s="122">
        <f t="shared" si="0"/>
        <v>0</v>
      </c>
      <c r="H45" s="226"/>
      <c r="I45" s="128"/>
      <c r="J45" s="128"/>
      <c r="K45" s="123">
        <f t="shared" si="1"/>
        <v>0</v>
      </c>
      <c r="L45" s="9" t="e">
        <f t="shared" si="2"/>
        <v>#DIV/0!</v>
      </c>
      <c r="M45" s="196">
        <f t="shared" si="5"/>
        <v>0</v>
      </c>
      <c r="N45" s="15">
        <f t="shared" si="5"/>
        <v>0</v>
      </c>
      <c r="O45" s="180">
        <f t="shared" si="5"/>
        <v>0</v>
      </c>
      <c r="P45" s="197">
        <f t="shared" si="4"/>
        <v>0</v>
      </c>
      <c r="Q45" s="214"/>
      <c r="R45" s="40"/>
      <c r="S45" s="212"/>
    </row>
    <row r="46" spans="1:19" ht="12.75" customHeight="1" hidden="1" thickBot="1">
      <c r="A46" s="240">
        <v>29</v>
      </c>
      <c r="B46" s="244" t="s">
        <v>39</v>
      </c>
      <c r="C46" s="218"/>
      <c r="D46" s="13"/>
      <c r="E46" s="13"/>
      <c r="F46" s="13"/>
      <c r="G46" s="122">
        <f t="shared" si="0"/>
        <v>0</v>
      </c>
      <c r="H46" s="226"/>
      <c r="I46" s="128"/>
      <c r="J46" s="128"/>
      <c r="K46" s="123">
        <f t="shared" si="1"/>
        <v>0</v>
      </c>
      <c r="L46" s="9" t="e">
        <f t="shared" si="2"/>
        <v>#DIV/0!</v>
      </c>
      <c r="M46" s="196">
        <f t="shared" si="5"/>
        <v>0</v>
      </c>
      <c r="N46" s="15">
        <f t="shared" si="5"/>
        <v>0</v>
      </c>
      <c r="O46" s="180">
        <f t="shared" si="5"/>
        <v>0</v>
      </c>
      <c r="P46" s="197">
        <f t="shared" si="4"/>
        <v>0</v>
      </c>
      <c r="Q46" s="214"/>
      <c r="R46" s="40"/>
      <c r="S46" s="212"/>
    </row>
    <row r="47" spans="1:19" ht="12.75" customHeight="1" hidden="1" thickBot="1">
      <c r="A47" s="240">
        <v>30</v>
      </c>
      <c r="B47" s="244" t="s">
        <v>40</v>
      </c>
      <c r="C47" s="218"/>
      <c r="D47" s="13"/>
      <c r="E47" s="13"/>
      <c r="F47" s="13"/>
      <c r="G47" s="122">
        <f t="shared" si="0"/>
        <v>0</v>
      </c>
      <c r="H47" s="226"/>
      <c r="I47" s="128"/>
      <c r="J47" s="128"/>
      <c r="K47" s="123">
        <f t="shared" si="1"/>
        <v>0</v>
      </c>
      <c r="L47" s="9" t="e">
        <f t="shared" si="2"/>
        <v>#DIV/0!</v>
      </c>
      <c r="M47" s="196">
        <f t="shared" si="5"/>
        <v>0</v>
      </c>
      <c r="N47" s="15">
        <f t="shared" si="5"/>
        <v>0</v>
      </c>
      <c r="O47" s="180">
        <f t="shared" si="5"/>
        <v>0</v>
      </c>
      <c r="P47" s="197">
        <f t="shared" si="4"/>
        <v>0</v>
      </c>
      <c r="Q47" s="214"/>
      <c r="R47" s="40"/>
      <c r="S47" s="212"/>
    </row>
    <row r="48" spans="1:19" ht="12.75" customHeight="1" hidden="1" thickBot="1">
      <c r="A48" s="246">
        <v>31</v>
      </c>
      <c r="B48" s="247" t="s">
        <v>41</v>
      </c>
      <c r="C48" s="218"/>
      <c r="D48" s="13"/>
      <c r="E48" s="13"/>
      <c r="F48" s="13"/>
      <c r="G48" s="122">
        <f t="shared" si="0"/>
        <v>0</v>
      </c>
      <c r="H48" s="226"/>
      <c r="I48" s="128"/>
      <c r="J48" s="128"/>
      <c r="K48" s="123">
        <f t="shared" si="1"/>
        <v>0</v>
      </c>
      <c r="L48" s="9" t="e">
        <f t="shared" si="2"/>
        <v>#DIV/0!</v>
      </c>
      <c r="M48" s="196">
        <f t="shared" si="5"/>
        <v>0</v>
      </c>
      <c r="N48" s="15">
        <f t="shared" si="5"/>
        <v>0</v>
      </c>
      <c r="O48" s="180">
        <f t="shared" si="5"/>
        <v>0</v>
      </c>
      <c r="P48" s="197">
        <f t="shared" si="4"/>
        <v>0</v>
      </c>
      <c r="Q48" s="214"/>
      <c r="R48" s="40"/>
      <c r="S48" s="212"/>
    </row>
    <row r="49" spans="1:19" ht="12.75" customHeight="1" hidden="1" thickBot="1">
      <c r="A49" s="240">
        <v>32</v>
      </c>
      <c r="B49" s="244" t="s">
        <v>42</v>
      </c>
      <c r="C49" s="218"/>
      <c r="D49" s="13"/>
      <c r="E49" s="13"/>
      <c r="F49" s="13"/>
      <c r="G49" s="122">
        <f t="shared" si="0"/>
        <v>0</v>
      </c>
      <c r="H49" s="226"/>
      <c r="I49" s="128"/>
      <c r="J49" s="128"/>
      <c r="K49" s="123">
        <f t="shared" si="1"/>
        <v>0</v>
      </c>
      <c r="L49" s="9" t="e">
        <f t="shared" si="2"/>
        <v>#DIV/0!</v>
      </c>
      <c r="M49" s="196">
        <f t="shared" si="5"/>
        <v>0</v>
      </c>
      <c r="N49" s="15">
        <f t="shared" si="5"/>
        <v>0</v>
      </c>
      <c r="O49" s="180">
        <f t="shared" si="5"/>
        <v>0</v>
      </c>
      <c r="P49" s="197">
        <f t="shared" si="4"/>
        <v>0</v>
      </c>
      <c r="Q49" s="214"/>
      <c r="R49" s="40"/>
      <c r="S49" s="212"/>
    </row>
    <row r="50" spans="1:19" ht="12.75" customHeight="1" hidden="1" thickBot="1">
      <c r="A50" s="240">
        <v>33</v>
      </c>
      <c r="B50" s="244" t="s">
        <v>43</v>
      </c>
      <c r="C50" s="218"/>
      <c r="D50" s="13"/>
      <c r="E50" s="13"/>
      <c r="F50" s="13"/>
      <c r="G50" s="122">
        <f t="shared" si="0"/>
        <v>0</v>
      </c>
      <c r="H50" s="226"/>
      <c r="I50" s="128"/>
      <c r="J50" s="128"/>
      <c r="K50" s="123">
        <f t="shared" si="1"/>
        <v>0</v>
      </c>
      <c r="L50" s="9" t="e">
        <f t="shared" si="2"/>
        <v>#DIV/0!</v>
      </c>
      <c r="M50" s="196">
        <f t="shared" si="5"/>
        <v>0</v>
      </c>
      <c r="N50" s="15">
        <f t="shared" si="5"/>
        <v>0</v>
      </c>
      <c r="O50" s="180">
        <f t="shared" si="5"/>
        <v>0</v>
      </c>
      <c r="P50" s="197">
        <f t="shared" si="4"/>
        <v>0</v>
      </c>
      <c r="Q50" s="214"/>
      <c r="R50" s="40"/>
      <c r="S50" s="212"/>
    </row>
    <row r="51" spans="1:19" ht="12.75" customHeight="1" hidden="1" thickBot="1">
      <c r="A51" s="240">
        <v>34</v>
      </c>
      <c r="B51" s="244" t="s">
        <v>10</v>
      </c>
      <c r="C51" s="218"/>
      <c r="D51" s="13"/>
      <c r="E51" s="13"/>
      <c r="F51" s="13"/>
      <c r="G51" s="122">
        <f t="shared" si="0"/>
        <v>0</v>
      </c>
      <c r="H51" s="226"/>
      <c r="I51" s="128"/>
      <c r="J51" s="128"/>
      <c r="K51" s="123">
        <f t="shared" si="1"/>
        <v>0</v>
      </c>
      <c r="L51" s="9" t="e">
        <f t="shared" si="2"/>
        <v>#DIV/0!</v>
      </c>
      <c r="M51" s="196">
        <f t="shared" si="5"/>
        <v>0</v>
      </c>
      <c r="N51" s="15">
        <f t="shared" si="5"/>
        <v>0</v>
      </c>
      <c r="O51" s="180">
        <f t="shared" si="5"/>
        <v>0</v>
      </c>
      <c r="P51" s="197">
        <f t="shared" si="4"/>
        <v>0</v>
      </c>
      <c r="Q51" s="214"/>
      <c r="R51" s="40"/>
      <c r="S51" s="212"/>
    </row>
    <row r="52" spans="1:19" ht="12.75" customHeight="1" hidden="1" thickBot="1">
      <c r="A52" s="240">
        <v>35</v>
      </c>
      <c r="B52" s="244" t="s">
        <v>44</v>
      </c>
      <c r="C52" s="218"/>
      <c r="D52" s="13"/>
      <c r="E52" s="13"/>
      <c r="F52" s="13"/>
      <c r="G52" s="122">
        <f t="shared" si="0"/>
        <v>0</v>
      </c>
      <c r="H52" s="226"/>
      <c r="I52" s="128"/>
      <c r="J52" s="128"/>
      <c r="K52" s="123">
        <f t="shared" si="1"/>
        <v>0</v>
      </c>
      <c r="L52" s="9" t="e">
        <f t="shared" si="2"/>
        <v>#DIV/0!</v>
      </c>
      <c r="M52" s="196">
        <f t="shared" si="5"/>
        <v>0</v>
      </c>
      <c r="N52" s="15">
        <f t="shared" si="5"/>
        <v>0</v>
      </c>
      <c r="O52" s="180">
        <f t="shared" si="5"/>
        <v>0</v>
      </c>
      <c r="P52" s="197">
        <f t="shared" si="4"/>
        <v>0</v>
      </c>
      <c r="Q52" s="214"/>
      <c r="R52" s="40"/>
      <c r="S52" s="212"/>
    </row>
    <row r="53" spans="1:19" ht="12.75" customHeight="1" hidden="1" thickBot="1">
      <c r="A53" s="240">
        <v>36</v>
      </c>
      <c r="B53" s="244" t="s">
        <v>12</v>
      </c>
      <c r="C53" s="218"/>
      <c r="D53" s="13"/>
      <c r="E53" s="13"/>
      <c r="F53" s="13"/>
      <c r="G53" s="122">
        <f t="shared" si="0"/>
        <v>0</v>
      </c>
      <c r="H53" s="226"/>
      <c r="I53" s="128"/>
      <c r="J53" s="128"/>
      <c r="K53" s="123">
        <f t="shared" si="1"/>
        <v>0</v>
      </c>
      <c r="L53" s="9" t="e">
        <f t="shared" si="2"/>
        <v>#DIV/0!</v>
      </c>
      <c r="M53" s="196">
        <f t="shared" si="5"/>
        <v>0</v>
      </c>
      <c r="N53" s="15">
        <f t="shared" si="5"/>
        <v>0</v>
      </c>
      <c r="O53" s="180">
        <f t="shared" si="5"/>
        <v>0</v>
      </c>
      <c r="P53" s="197">
        <f t="shared" si="4"/>
        <v>0</v>
      </c>
      <c r="Q53" s="214"/>
      <c r="R53" s="40"/>
      <c r="S53" s="212"/>
    </row>
    <row r="54" spans="1:19" ht="12.75" customHeight="1" hidden="1" thickBot="1">
      <c r="A54" s="240">
        <v>37</v>
      </c>
      <c r="B54" s="244" t="s">
        <v>13</v>
      </c>
      <c r="C54" s="218"/>
      <c r="D54" s="13"/>
      <c r="E54" s="13"/>
      <c r="F54" s="13"/>
      <c r="G54" s="122">
        <f t="shared" si="0"/>
        <v>0</v>
      </c>
      <c r="H54" s="226"/>
      <c r="I54" s="128"/>
      <c r="J54" s="128"/>
      <c r="K54" s="123">
        <f t="shared" si="1"/>
        <v>0</v>
      </c>
      <c r="L54" s="9" t="e">
        <f t="shared" si="2"/>
        <v>#DIV/0!</v>
      </c>
      <c r="M54" s="196">
        <f t="shared" si="5"/>
        <v>0</v>
      </c>
      <c r="N54" s="15">
        <f t="shared" si="5"/>
        <v>0</v>
      </c>
      <c r="O54" s="180">
        <f t="shared" si="5"/>
        <v>0</v>
      </c>
      <c r="P54" s="197">
        <f t="shared" si="4"/>
        <v>0</v>
      </c>
      <c r="Q54" s="214"/>
      <c r="R54" s="40"/>
      <c r="S54" s="212"/>
    </row>
    <row r="55" spans="1:19" ht="12.75" customHeight="1" hidden="1" thickBot="1">
      <c r="A55" s="240">
        <v>38</v>
      </c>
      <c r="B55" s="244" t="s">
        <v>45</v>
      </c>
      <c r="C55" s="218"/>
      <c r="D55" s="13"/>
      <c r="E55" s="13"/>
      <c r="F55" s="13"/>
      <c r="G55" s="122">
        <f t="shared" si="0"/>
        <v>0</v>
      </c>
      <c r="H55" s="226"/>
      <c r="I55" s="128"/>
      <c r="J55" s="128"/>
      <c r="K55" s="123">
        <f t="shared" si="1"/>
        <v>0</v>
      </c>
      <c r="L55" s="9" t="e">
        <f t="shared" si="2"/>
        <v>#DIV/0!</v>
      </c>
      <c r="M55" s="196">
        <f t="shared" si="5"/>
        <v>0</v>
      </c>
      <c r="N55" s="15">
        <f t="shared" si="5"/>
        <v>0</v>
      </c>
      <c r="O55" s="180">
        <f t="shared" si="5"/>
        <v>0</v>
      </c>
      <c r="P55" s="197">
        <f t="shared" si="4"/>
        <v>0</v>
      </c>
      <c r="Q55" s="214"/>
      <c r="R55" s="40"/>
      <c r="S55" s="212"/>
    </row>
    <row r="56" spans="1:19" ht="12.75" customHeight="1" hidden="1" thickBot="1">
      <c r="A56" s="240">
        <v>39</v>
      </c>
      <c r="B56" s="244" t="s">
        <v>46</v>
      </c>
      <c r="C56" s="218"/>
      <c r="D56" s="13"/>
      <c r="E56" s="13"/>
      <c r="F56" s="13"/>
      <c r="G56" s="122">
        <f t="shared" si="0"/>
        <v>0</v>
      </c>
      <c r="H56" s="226"/>
      <c r="I56" s="128"/>
      <c r="J56" s="128"/>
      <c r="K56" s="123">
        <f t="shared" si="1"/>
        <v>0</v>
      </c>
      <c r="L56" s="9" t="e">
        <f t="shared" si="2"/>
        <v>#DIV/0!</v>
      </c>
      <c r="M56" s="196">
        <f t="shared" si="5"/>
        <v>0</v>
      </c>
      <c r="N56" s="15">
        <f t="shared" si="5"/>
        <v>0</v>
      </c>
      <c r="O56" s="180">
        <f t="shared" si="5"/>
        <v>0</v>
      </c>
      <c r="P56" s="197">
        <f t="shared" si="4"/>
        <v>0</v>
      </c>
      <c r="Q56" s="214"/>
      <c r="R56" s="40"/>
      <c r="S56" s="212"/>
    </row>
    <row r="57" spans="1:19" ht="12.75" customHeight="1" hidden="1" thickBot="1">
      <c r="A57" s="240">
        <v>40</v>
      </c>
      <c r="B57" s="244" t="s">
        <v>47</v>
      </c>
      <c r="C57" s="218"/>
      <c r="D57" s="13"/>
      <c r="E57" s="13"/>
      <c r="F57" s="13"/>
      <c r="G57" s="122">
        <f t="shared" si="0"/>
        <v>0</v>
      </c>
      <c r="H57" s="226"/>
      <c r="I57" s="128"/>
      <c r="J57" s="128"/>
      <c r="K57" s="123">
        <f t="shared" si="1"/>
        <v>0</v>
      </c>
      <c r="L57" s="9" t="e">
        <f t="shared" si="2"/>
        <v>#DIV/0!</v>
      </c>
      <c r="M57" s="196">
        <f t="shared" si="5"/>
        <v>0</v>
      </c>
      <c r="N57" s="15">
        <f t="shared" si="5"/>
        <v>0</v>
      </c>
      <c r="O57" s="180">
        <f t="shared" si="5"/>
        <v>0</v>
      </c>
      <c r="P57" s="197">
        <f t="shared" si="4"/>
        <v>0</v>
      </c>
      <c r="Q57" s="214"/>
      <c r="R57" s="40"/>
      <c r="S57" s="212"/>
    </row>
    <row r="58" spans="1:19" ht="9" customHeight="1" hidden="1" thickBot="1">
      <c r="A58" s="240">
        <v>41</v>
      </c>
      <c r="B58" s="244" t="s">
        <v>48</v>
      </c>
      <c r="C58" s="220"/>
      <c r="D58" s="17"/>
      <c r="E58" s="17"/>
      <c r="F58" s="17"/>
      <c r="G58" s="122">
        <f t="shared" si="0"/>
        <v>0</v>
      </c>
      <c r="H58" s="227"/>
      <c r="I58" s="129"/>
      <c r="J58" s="129"/>
      <c r="K58" s="123">
        <f t="shared" si="1"/>
        <v>0</v>
      </c>
      <c r="L58" s="9" t="e">
        <f t="shared" si="2"/>
        <v>#DIV/0!</v>
      </c>
      <c r="M58" s="196">
        <f t="shared" si="5"/>
        <v>0</v>
      </c>
      <c r="N58" s="15">
        <f t="shared" si="5"/>
        <v>0</v>
      </c>
      <c r="O58" s="180">
        <f t="shared" si="5"/>
        <v>0</v>
      </c>
      <c r="P58" s="197">
        <f t="shared" si="4"/>
        <v>0</v>
      </c>
      <c r="Q58" s="215"/>
      <c r="R58" s="42"/>
      <c r="S58" s="212"/>
    </row>
    <row r="59" spans="1:19" ht="27" customHeight="1">
      <c r="A59" s="240"/>
      <c r="B59" s="244" t="s">
        <v>75</v>
      </c>
      <c r="C59" s="220"/>
      <c r="D59" s="17"/>
      <c r="E59" s="17"/>
      <c r="F59" s="17"/>
      <c r="G59" s="130">
        <f t="shared" si="0"/>
        <v>0</v>
      </c>
      <c r="H59" s="227"/>
      <c r="I59" s="129"/>
      <c r="J59" s="131"/>
      <c r="K59" s="123">
        <f t="shared" si="1"/>
        <v>0</v>
      </c>
      <c r="L59" s="9" t="e">
        <f t="shared" si="2"/>
        <v>#DIV/0!</v>
      </c>
      <c r="M59" s="196">
        <f aca="true" t="shared" si="6" ref="M59:O60">C59-H59</f>
        <v>0</v>
      </c>
      <c r="N59" s="181">
        <f t="shared" si="6"/>
        <v>0</v>
      </c>
      <c r="O59" s="181">
        <f t="shared" si="6"/>
        <v>0</v>
      </c>
      <c r="P59" s="197">
        <f t="shared" si="4"/>
        <v>0</v>
      </c>
      <c r="Q59" s="215"/>
      <c r="R59" s="42"/>
      <c r="S59" s="212"/>
    </row>
    <row r="60" spans="1:19" ht="56.25" customHeight="1" thickBot="1">
      <c r="A60" s="248" t="s">
        <v>181</v>
      </c>
      <c r="B60" s="249" t="s">
        <v>178</v>
      </c>
      <c r="C60" s="221"/>
      <c r="D60" s="222">
        <v>2250</v>
      </c>
      <c r="E60" s="222">
        <v>250</v>
      </c>
      <c r="F60" s="222"/>
      <c r="G60" s="223">
        <f t="shared" si="0"/>
        <v>2500</v>
      </c>
      <c r="H60" s="228"/>
      <c r="I60" s="229">
        <v>0</v>
      </c>
      <c r="J60" s="229">
        <v>0</v>
      </c>
      <c r="K60" s="230">
        <f t="shared" si="1"/>
        <v>0</v>
      </c>
      <c r="L60" s="9">
        <f t="shared" si="2"/>
        <v>0</v>
      </c>
      <c r="M60" s="198">
        <f t="shared" si="6"/>
        <v>0</v>
      </c>
      <c r="N60" s="199">
        <f t="shared" si="6"/>
        <v>2250</v>
      </c>
      <c r="O60" s="199">
        <f t="shared" si="6"/>
        <v>250</v>
      </c>
      <c r="P60" s="200">
        <f t="shared" si="4"/>
        <v>2500</v>
      </c>
      <c r="Q60" s="215"/>
      <c r="R60" s="42"/>
      <c r="S60" s="213" t="s">
        <v>87</v>
      </c>
    </row>
    <row r="61" spans="1:19" ht="15">
      <c r="A61" s="231"/>
      <c r="B61" s="232" t="s">
        <v>49</v>
      </c>
      <c r="C61" s="216">
        <f>C17+C59</f>
        <v>0</v>
      </c>
      <c r="D61" s="216">
        <f>D17+D59+D60</f>
        <v>2250</v>
      </c>
      <c r="E61" s="216">
        <f>E17+E59+E60</f>
        <v>4000</v>
      </c>
      <c r="F61" s="216">
        <f aca="true" t="shared" si="7" ref="F61:P61">F17+F59+F60</f>
        <v>0</v>
      </c>
      <c r="G61" s="216">
        <f t="shared" si="7"/>
        <v>6250</v>
      </c>
      <c r="H61" s="216">
        <f t="shared" si="7"/>
        <v>0</v>
      </c>
      <c r="I61" s="216">
        <f t="shared" si="7"/>
        <v>0</v>
      </c>
      <c r="J61" s="216">
        <f t="shared" si="7"/>
        <v>0</v>
      </c>
      <c r="K61" s="216">
        <f>K17+K59+K60</f>
        <v>0</v>
      </c>
      <c r="L61" s="43" t="e">
        <f t="shared" si="7"/>
        <v>#DIV/0!</v>
      </c>
      <c r="M61" s="216">
        <f t="shared" si="7"/>
        <v>0</v>
      </c>
      <c r="N61" s="216">
        <f t="shared" si="7"/>
        <v>2250</v>
      </c>
      <c r="O61" s="216">
        <f t="shared" si="7"/>
        <v>4000</v>
      </c>
      <c r="P61" s="216">
        <f t="shared" si="7"/>
        <v>6250</v>
      </c>
      <c r="Q61" s="34">
        <f>Q17+Q59</f>
        <v>3427.41688</v>
      </c>
      <c r="R61" s="34" t="e">
        <f>R17+R59</f>
        <v>#VALUE!</v>
      </c>
      <c r="S61" s="66"/>
    </row>
    <row r="64" spans="2:7" ht="25.5">
      <c r="B64" s="37" t="s">
        <v>89</v>
      </c>
      <c r="G64" s="37" t="s">
        <v>78</v>
      </c>
    </row>
    <row r="65" spans="2:7" ht="12.75">
      <c r="B65" s="37"/>
      <c r="G65" s="37"/>
    </row>
    <row r="66" ht="12.75">
      <c r="B66" s="37" t="s">
        <v>88</v>
      </c>
    </row>
    <row r="67" spans="2:7" ht="12.75">
      <c r="B67" s="384" t="s">
        <v>90</v>
      </c>
      <c r="C67" s="329"/>
      <c r="E67" s="35"/>
      <c r="G67" s="2" t="s">
        <v>91</v>
      </c>
    </row>
    <row r="68" spans="1:22" s="3" customFormat="1" ht="12.75">
      <c r="A68" s="4"/>
      <c r="B68" s="108"/>
      <c r="C68" s="109"/>
      <c r="D68" s="80"/>
      <c r="E68" s="80"/>
      <c r="F68" s="80"/>
      <c r="G68" s="80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1:22" s="3" customFormat="1" ht="12.75">
      <c r="A69" s="4"/>
      <c r="B69" s="37"/>
      <c r="C69" s="54"/>
      <c r="D69" s="2"/>
      <c r="E69" s="36"/>
      <c r="F69" s="2"/>
      <c r="G69" s="2"/>
      <c r="H69" s="2"/>
      <c r="I69" s="4"/>
      <c r="J69" s="4"/>
      <c r="K69" s="2"/>
      <c r="L69" s="2"/>
      <c r="M69" s="2"/>
      <c r="N69" s="2"/>
      <c r="O69" s="2"/>
      <c r="P69" s="2"/>
      <c r="Q69" s="2"/>
      <c r="R69" s="2"/>
      <c r="S69" s="2"/>
      <c r="T69" s="1"/>
      <c r="U69" s="1"/>
      <c r="V69" s="1"/>
    </row>
  </sheetData>
  <sheetProtection/>
  <mergeCells count="37">
    <mergeCell ref="B67:C67"/>
    <mergeCell ref="A1:R1"/>
    <mergeCell ref="A2:R2"/>
    <mergeCell ref="A3:V3"/>
    <mergeCell ref="A4:R4"/>
    <mergeCell ref="A5:B5"/>
    <mergeCell ref="C5:D5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M13:M15"/>
    <mergeCell ref="N13:N15"/>
    <mergeCell ref="O13:O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P13:P15"/>
    <mergeCell ref="F13:F15"/>
    <mergeCell ref="G13:G15"/>
    <mergeCell ref="H13:H15"/>
    <mergeCell ref="I13:I15"/>
    <mergeCell ref="J13:J15"/>
    <mergeCell ref="K13:K15"/>
  </mergeCells>
  <printOptions/>
  <pageMargins left="0.2362204724409449" right="0.15748031496062992" top="0.984251968503937" bottom="0.35433070866141736" header="0.3937007874015748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6"/>
  <sheetViews>
    <sheetView view="pageBreakPreview" zoomScale="90" zoomScaleSheetLayoutView="90" zoomScalePageLayoutView="0" workbookViewId="0" topLeftCell="D7">
      <selection activeCell="K18" sqref="K18"/>
    </sheetView>
  </sheetViews>
  <sheetFormatPr defaultColWidth="9.140625" defaultRowHeight="12.75"/>
  <cols>
    <col min="1" max="1" width="12.00390625" style="44" customWidth="1"/>
    <col min="2" max="2" width="18.00390625" style="44" customWidth="1"/>
    <col min="3" max="4" width="12.00390625" style="44" customWidth="1"/>
    <col min="5" max="5" width="13.00390625" style="44" customWidth="1"/>
    <col min="6" max="6" width="15.7109375" style="44" customWidth="1"/>
    <col min="7" max="7" width="12.140625" style="44" customWidth="1"/>
    <col min="8" max="8" width="14.8515625" style="44" customWidth="1"/>
    <col min="9" max="9" width="13.7109375" style="44" customWidth="1"/>
    <col min="10" max="10" width="13.57421875" style="44" customWidth="1"/>
    <col min="11" max="11" width="18.57421875" style="44" customWidth="1"/>
    <col min="12" max="12" width="12.00390625" style="44" hidden="1" customWidth="1"/>
    <col min="13" max="16" width="12.00390625" style="44" customWidth="1"/>
    <col min="17" max="17" width="21.421875" style="44" customWidth="1"/>
  </cols>
  <sheetData>
    <row r="2" spans="1:20" ht="18.75">
      <c r="A2" s="301" t="s">
        <v>171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"/>
      <c r="R2" s="1"/>
      <c r="S2" s="1"/>
      <c r="T2" s="1"/>
    </row>
    <row r="3" spans="1:20" ht="18.7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"/>
      <c r="R3" s="1"/>
      <c r="S3" s="1"/>
      <c r="T3" s="1"/>
    </row>
    <row r="4" spans="1:20" ht="18.75" customHeight="1">
      <c r="A4" s="330" t="s">
        <v>97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18.75">
      <c r="A5" s="302" t="s">
        <v>172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2"/>
      <c r="R5" s="1"/>
      <c r="S5" s="1"/>
      <c r="T5" s="1"/>
    </row>
    <row r="6" spans="1:20" ht="18">
      <c r="A6" s="298" t="s">
        <v>8</v>
      </c>
      <c r="B6" s="298"/>
      <c r="C6" s="303" t="s">
        <v>94</v>
      </c>
      <c r="D6" s="303"/>
      <c r="E6" s="20"/>
      <c r="F6" s="20"/>
      <c r="G6" s="20"/>
      <c r="H6" s="7"/>
      <c r="I6" s="8"/>
      <c r="J6" s="8"/>
      <c r="K6" s="7"/>
      <c r="L6" s="7"/>
      <c r="M6" s="7"/>
      <c r="N6" s="7"/>
      <c r="O6" s="7"/>
      <c r="P6" s="7"/>
      <c r="Q6" s="2"/>
      <c r="R6" s="1"/>
      <c r="S6" s="1"/>
      <c r="T6" s="1"/>
    </row>
    <row r="7" spans="1:20" ht="18">
      <c r="A7" s="298"/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2"/>
      <c r="R7" s="1"/>
      <c r="S7" s="1"/>
      <c r="T7" s="1"/>
    </row>
    <row r="8" spans="1:20" ht="18" thickBot="1">
      <c r="A8" s="21"/>
      <c r="B8" s="20"/>
      <c r="C8" s="21"/>
      <c r="D8" s="20"/>
      <c r="E8" s="20"/>
      <c r="F8" s="20"/>
      <c r="G8" s="20"/>
      <c r="H8" s="2"/>
      <c r="I8" s="4"/>
      <c r="J8" s="4"/>
      <c r="K8" s="2"/>
      <c r="L8" s="2"/>
      <c r="M8" s="2"/>
      <c r="N8" s="2"/>
      <c r="O8" s="2"/>
      <c r="P8" s="37" t="s">
        <v>176</v>
      </c>
      <c r="Q8" s="2"/>
      <c r="R8" s="1"/>
      <c r="S8" s="1"/>
      <c r="T8" s="1"/>
    </row>
    <row r="9" spans="1:20" ht="15.75" customHeight="1" thickBot="1">
      <c r="A9" s="299" t="s">
        <v>4</v>
      </c>
      <c r="B9" s="309" t="s">
        <v>5</v>
      </c>
      <c r="C9" s="388" t="s">
        <v>6</v>
      </c>
      <c r="D9" s="389"/>
      <c r="E9" s="389"/>
      <c r="F9" s="389"/>
      <c r="G9" s="389"/>
      <c r="H9" s="334" t="s">
        <v>70</v>
      </c>
      <c r="I9" s="335"/>
      <c r="J9" s="335"/>
      <c r="K9" s="335"/>
      <c r="L9" s="335"/>
      <c r="M9" s="335"/>
      <c r="N9" s="335"/>
      <c r="O9" s="335"/>
      <c r="P9" s="336"/>
      <c r="Q9" s="382" t="s">
        <v>7</v>
      </c>
      <c r="R9" s="1"/>
      <c r="S9" s="1"/>
      <c r="T9" s="1"/>
    </row>
    <row r="10" spans="1:20" ht="15.75" thickBot="1">
      <c r="A10" s="300"/>
      <c r="B10" s="310"/>
      <c r="C10" s="322"/>
      <c r="D10" s="327"/>
      <c r="E10" s="327"/>
      <c r="F10" s="327"/>
      <c r="G10" s="327"/>
      <c r="H10" s="322" t="s">
        <v>100</v>
      </c>
      <c r="I10" s="327"/>
      <c r="J10" s="327"/>
      <c r="K10" s="327"/>
      <c r="L10" s="24"/>
      <c r="M10" s="322" t="s">
        <v>71</v>
      </c>
      <c r="N10" s="323"/>
      <c r="O10" s="323"/>
      <c r="P10" s="324"/>
      <c r="Q10" s="382"/>
      <c r="R10" s="1"/>
      <c r="S10" s="1"/>
      <c r="T10" s="1"/>
    </row>
    <row r="11" spans="1:20" ht="15.75" thickBot="1">
      <c r="A11" s="300"/>
      <c r="B11" s="310"/>
      <c r="C11" s="322"/>
      <c r="D11" s="327"/>
      <c r="E11" s="327"/>
      <c r="F11" s="327"/>
      <c r="G11" s="327"/>
      <c r="H11" s="322" t="s">
        <v>1</v>
      </c>
      <c r="I11" s="327"/>
      <c r="J11" s="327"/>
      <c r="K11" s="327"/>
      <c r="L11" s="24"/>
      <c r="M11" s="322" t="s">
        <v>2</v>
      </c>
      <c r="N11" s="323"/>
      <c r="O11" s="323"/>
      <c r="P11" s="324"/>
      <c r="Q11" s="382"/>
      <c r="R11" s="1"/>
      <c r="S11" s="1"/>
      <c r="T11" s="1"/>
    </row>
    <row r="12" spans="1:20" ht="15.75" thickBot="1">
      <c r="A12" s="300"/>
      <c r="B12" s="310"/>
      <c r="C12" s="322"/>
      <c r="D12" s="327"/>
      <c r="E12" s="327"/>
      <c r="F12" s="327"/>
      <c r="G12" s="327"/>
      <c r="H12" s="322"/>
      <c r="I12" s="327"/>
      <c r="J12" s="327"/>
      <c r="K12" s="327"/>
      <c r="L12" s="24"/>
      <c r="M12" s="322"/>
      <c r="N12" s="327"/>
      <c r="O12" s="327"/>
      <c r="P12" s="328"/>
      <c r="Q12" s="382"/>
      <c r="R12" s="1"/>
      <c r="S12" s="1"/>
      <c r="T12" s="1"/>
    </row>
    <row r="13" spans="1:20" ht="15.75" thickBot="1">
      <c r="A13" s="300"/>
      <c r="B13" s="310"/>
      <c r="C13" s="325"/>
      <c r="D13" s="383"/>
      <c r="E13" s="383"/>
      <c r="F13" s="383"/>
      <c r="G13" s="383"/>
      <c r="H13" s="325"/>
      <c r="I13" s="383"/>
      <c r="J13" s="383"/>
      <c r="K13" s="383"/>
      <c r="L13" s="38"/>
      <c r="M13" s="325"/>
      <c r="N13" s="383"/>
      <c r="O13" s="383"/>
      <c r="P13" s="333"/>
      <c r="Q13" s="382"/>
      <c r="R13" s="1"/>
      <c r="S13" s="1"/>
      <c r="T13" s="1"/>
    </row>
    <row r="14" spans="1:20" ht="13.5" customHeight="1" thickBot="1">
      <c r="A14" s="300"/>
      <c r="B14" s="310"/>
      <c r="C14" s="305" t="s">
        <v>19</v>
      </c>
      <c r="D14" s="305" t="s">
        <v>16</v>
      </c>
      <c r="E14" s="305" t="s">
        <v>14</v>
      </c>
      <c r="F14" s="305" t="s">
        <v>21</v>
      </c>
      <c r="G14" s="305" t="s">
        <v>3</v>
      </c>
      <c r="H14" s="304" t="s">
        <v>15</v>
      </c>
      <c r="I14" s="304" t="s">
        <v>16</v>
      </c>
      <c r="J14" s="304" t="s">
        <v>14</v>
      </c>
      <c r="K14" s="304" t="s">
        <v>65</v>
      </c>
      <c r="L14" s="27" t="s">
        <v>69</v>
      </c>
      <c r="M14" s="304" t="s">
        <v>15</v>
      </c>
      <c r="N14" s="304" t="s">
        <v>16</v>
      </c>
      <c r="O14" s="304" t="s">
        <v>14</v>
      </c>
      <c r="P14" s="304" t="s">
        <v>65</v>
      </c>
      <c r="Q14" s="382"/>
      <c r="R14" s="1"/>
      <c r="S14" s="1"/>
      <c r="T14" s="1"/>
    </row>
    <row r="15" spans="1:20" ht="12.75" customHeight="1" thickBot="1">
      <c r="A15" s="300"/>
      <c r="B15" s="310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82"/>
      <c r="R15" s="1"/>
      <c r="S15" s="1"/>
      <c r="T15" s="1"/>
    </row>
    <row r="16" spans="1:20" ht="3.75" customHeight="1" hidden="1" thickBot="1">
      <c r="A16" s="300"/>
      <c r="B16" s="311"/>
      <c r="C16" s="378"/>
      <c r="D16" s="378"/>
      <c r="E16" s="378"/>
      <c r="F16" s="378"/>
      <c r="G16" s="378"/>
      <c r="H16" s="378"/>
      <c r="I16" s="378"/>
      <c r="J16" s="378"/>
      <c r="K16" s="378"/>
      <c r="L16" s="39" t="s">
        <v>68</v>
      </c>
      <c r="M16" s="378"/>
      <c r="N16" s="378"/>
      <c r="O16" s="378"/>
      <c r="P16" s="378"/>
      <c r="Q16" s="382"/>
      <c r="R16" s="1"/>
      <c r="S16" s="1"/>
      <c r="T16" s="1"/>
    </row>
    <row r="17" spans="1:20" ht="13.5" thickBot="1">
      <c r="A17" s="23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3"/>
      <c r="S17" s="3"/>
      <c r="T17" s="3"/>
    </row>
    <row r="18" spans="1:20" ht="212.25" customHeight="1" thickBot="1">
      <c r="A18" s="146" t="s">
        <v>169</v>
      </c>
      <c r="B18" s="147" t="s">
        <v>170</v>
      </c>
      <c r="C18" s="148"/>
      <c r="D18" s="149"/>
      <c r="E18" s="149">
        <v>350</v>
      </c>
      <c r="F18" s="150"/>
      <c r="G18" s="151">
        <f>C18+D18+E18+F18</f>
        <v>350</v>
      </c>
      <c r="H18" s="148"/>
      <c r="I18" s="149"/>
      <c r="J18" s="152">
        <v>0</v>
      </c>
      <c r="K18" s="153">
        <f>H18+I18+J18</f>
        <v>0</v>
      </c>
      <c r="L18" s="154">
        <f>K18/G18*100</f>
        <v>0</v>
      </c>
      <c r="M18" s="155">
        <f>C18-H18</f>
        <v>0</v>
      </c>
      <c r="N18" s="155">
        <f>D18-I18</f>
        <v>0</v>
      </c>
      <c r="O18" s="155">
        <f>E18-J18</f>
        <v>350</v>
      </c>
      <c r="P18" s="153">
        <f>M18+N18+O18</f>
        <v>350</v>
      </c>
      <c r="Q18" s="156"/>
      <c r="R18" s="1"/>
      <c r="S18" s="1"/>
      <c r="T18" s="1"/>
    </row>
    <row r="19" spans="1:20" ht="15.75" thickBot="1">
      <c r="A19" s="45"/>
      <c r="B19" s="46" t="s">
        <v>49</v>
      </c>
      <c r="C19" s="47">
        <f>C18</f>
        <v>0</v>
      </c>
      <c r="D19" s="47">
        <f aca="true" t="shared" si="0" ref="D19:P19">D18</f>
        <v>0</v>
      </c>
      <c r="E19" s="47">
        <f t="shared" si="0"/>
        <v>350</v>
      </c>
      <c r="F19" s="47">
        <f t="shared" si="0"/>
        <v>0</v>
      </c>
      <c r="G19" s="47">
        <f t="shared" si="0"/>
        <v>350</v>
      </c>
      <c r="H19" s="47">
        <f t="shared" si="0"/>
        <v>0</v>
      </c>
      <c r="I19" s="47">
        <f t="shared" si="0"/>
        <v>0</v>
      </c>
      <c r="J19" s="47">
        <f t="shared" si="0"/>
        <v>0</v>
      </c>
      <c r="K19" s="47">
        <f t="shared" si="0"/>
        <v>0</v>
      </c>
      <c r="L19" s="47">
        <f t="shared" si="0"/>
        <v>0</v>
      </c>
      <c r="M19" s="47">
        <f t="shared" si="0"/>
        <v>0</v>
      </c>
      <c r="N19" s="47">
        <f t="shared" si="0"/>
        <v>0</v>
      </c>
      <c r="O19" s="47">
        <f t="shared" si="0"/>
        <v>350</v>
      </c>
      <c r="P19" s="47">
        <f t="shared" si="0"/>
        <v>350</v>
      </c>
      <c r="Q19" s="49"/>
      <c r="R19" s="1"/>
      <c r="S19" s="1"/>
      <c r="T19" s="1"/>
    </row>
    <row r="20" spans="1:20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1"/>
      <c r="S20" s="1"/>
      <c r="T20" s="1"/>
    </row>
    <row r="21" spans="1:20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1"/>
      <c r="S21" s="1"/>
      <c r="T21" s="1"/>
    </row>
    <row r="22" spans="1:20" ht="38.25" customHeight="1">
      <c r="A22" s="4"/>
      <c r="B22" s="387" t="s">
        <v>89</v>
      </c>
      <c r="C22" s="387"/>
      <c r="D22" s="2"/>
      <c r="F22" s="37" t="s">
        <v>78</v>
      </c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1"/>
      <c r="S22" s="1"/>
      <c r="T22" s="1"/>
    </row>
    <row r="23" spans="1:20" ht="12.75">
      <c r="A23" s="4"/>
      <c r="B23" s="2"/>
      <c r="C23" s="4"/>
      <c r="D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1"/>
      <c r="S23" s="1"/>
      <c r="T23" s="1"/>
    </row>
    <row r="24" spans="1:20" ht="25.5" customHeight="1">
      <c r="A24" s="4"/>
      <c r="B24" s="385" t="s">
        <v>173</v>
      </c>
      <c r="C24" s="385"/>
      <c r="D24" s="385"/>
      <c r="F24" s="2" t="s">
        <v>91</v>
      </c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1"/>
      <c r="S24" s="1"/>
      <c r="T24" s="1"/>
    </row>
    <row r="25" spans="1:20" ht="25.5" customHeight="1">
      <c r="A25" s="4"/>
      <c r="B25" s="37"/>
      <c r="C25" s="54"/>
      <c r="D25" s="2"/>
      <c r="F25" s="36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1"/>
      <c r="S25" s="1"/>
      <c r="T25" s="1"/>
    </row>
    <row r="26" spans="2:6" ht="42" customHeight="1">
      <c r="B26" s="385"/>
      <c r="C26" s="386"/>
      <c r="D26" s="386"/>
      <c r="F26" s="55"/>
    </row>
  </sheetData>
  <sheetProtection/>
  <mergeCells count="37">
    <mergeCell ref="O14:O16"/>
    <mergeCell ref="F14:F16"/>
    <mergeCell ref="G14:G16"/>
    <mergeCell ref="H14:H16"/>
    <mergeCell ref="I14:I16"/>
    <mergeCell ref="J14:J16"/>
    <mergeCell ref="K14:K16"/>
    <mergeCell ref="Q9:Q16"/>
    <mergeCell ref="H10:K10"/>
    <mergeCell ref="M10:P10"/>
    <mergeCell ref="H11:K11"/>
    <mergeCell ref="M11:P11"/>
    <mergeCell ref="H12:K12"/>
    <mergeCell ref="M12:P12"/>
    <mergeCell ref="H13:K13"/>
    <mergeCell ref="P14:P16"/>
    <mergeCell ref="N14:N16"/>
    <mergeCell ref="C7:G7"/>
    <mergeCell ref="A9:A16"/>
    <mergeCell ref="B9:B16"/>
    <mergeCell ref="C9:G13"/>
    <mergeCell ref="H9:P9"/>
    <mergeCell ref="M13:P13"/>
    <mergeCell ref="C14:C16"/>
    <mergeCell ref="D14:D16"/>
    <mergeCell ref="E14:E16"/>
    <mergeCell ref="M14:M16"/>
    <mergeCell ref="B24:D24"/>
    <mergeCell ref="B26:D26"/>
    <mergeCell ref="B22:C22"/>
    <mergeCell ref="A2:P2"/>
    <mergeCell ref="A3:P3"/>
    <mergeCell ref="A4:T4"/>
    <mergeCell ref="A5:P5"/>
    <mergeCell ref="A6:B6"/>
    <mergeCell ref="C6:D6"/>
    <mergeCell ref="A7:B7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="90" zoomScaleSheetLayoutView="90" zoomScalePageLayoutView="0" workbookViewId="0" topLeftCell="C8">
      <selection activeCell="P23" sqref="P23"/>
    </sheetView>
  </sheetViews>
  <sheetFormatPr defaultColWidth="9.140625" defaultRowHeight="12.75"/>
  <cols>
    <col min="1" max="1" width="8.28125" style="44" customWidth="1"/>
    <col min="2" max="2" width="36.57421875" style="44" customWidth="1"/>
    <col min="3" max="3" width="9.7109375" style="44" customWidth="1"/>
    <col min="4" max="4" width="12.00390625" style="44" customWidth="1"/>
    <col min="5" max="5" width="13.00390625" style="44" customWidth="1"/>
    <col min="6" max="6" width="15.7109375" style="44" customWidth="1"/>
    <col min="7" max="7" width="12.140625" style="44" customWidth="1"/>
    <col min="8" max="8" width="11.7109375" style="44" customWidth="1"/>
    <col min="9" max="10" width="13.57421875" style="44" customWidth="1"/>
    <col min="11" max="11" width="13.7109375" style="44" customWidth="1"/>
    <col min="12" max="12" width="12.00390625" style="44" hidden="1" customWidth="1"/>
    <col min="13" max="13" width="10.421875" style="44" customWidth="1"/>
    <col min="14" max="14" width="13.00390625" style="44" customWidth="1"/>
    <col min="15" max="15" width="13.421875" style="44" customWidth="1"/>
    <col min="16" max="16" width="14.7109375" style="44" customWidth="1"/>
    <col min="17" max="17" width="30.140625" style="44" customWidth="1"/>
  </cols>
  <sheetData>
    <row r="2" spans="1:20" ht="18.75">
      <c r="A2" s="301" t="s">
        <v>183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"/>
      <c r="R2" s="1"/>
      <c r="S2" s="1"/>
      <c r="T2" s="1"/>
    </row>
    <row r="3" spans="1:20" ht="18.7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"/>
      <c r="R3" s="1"/>
      <c r="S3" s="1"/>
      <c r="T3" s="1"/>
    </row>
    <row r="4" spans="1:20" ht="18.75" customHeight="1">
      <c r="A4" s="330" t="s">
        <v>97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18.75">
      <c r="A5" s="302" t="s">
        <v>174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2"/>
      <c r="R5" s="1"/>
      <c r="S5" s="1"/>
      <c r="T5" s="1"/>
    </row>
    <row r="6" spans="1:20" ht="18">
      <c r="A6" s="298" t="s">
        <v>8</v>
      </c>
      <c r="B6" s="298"/>
      <c r="C6" s="303" t="s">
        <v>175</v>
      </c>
      <c r="D6" s="303"/>
      <c r="E6" s="20"/>
      <c r="F6" s="20"/>
      <c r="G6" s="20"/>
      <c r="H6" s="7"/>
      <c r="I6" s="8"/>
      <c r="J6" s="8"/>
      <c r="K6" s="7"/>
      <c r="L6" s="7"/>
      <c r="M6" s="7"/>
      <c r="N6" s="7"/>
      <c r="O6" s="7"/>
      <c r="P6" s="7"/>
      <c r="Q6" s="2"/>
      <c r="R6" s="1"/>
      <c r="S6" s="1"/>
      <c r="T6" s="1"/>
    </row>
    <row r="7" spans="1:20" ht="18">
      <c r="A7" s="298"/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2"/>
      <c r="R7" s="1"/>
      <c r="S7" s="1"/>
      <c r="T7" s="1"/>
    </row>
    <row r="8" spans="1:20" ht="9.75" customHeight="1" thickBot="1">
      <c r="A8" s="21"/>
      <c r="B8" s="20"/>
      <c r="C8" s="21"/>
      <c r="D8" s="20"/>
      <c r="E8" s="20"/>
      <c r="F8" s="20"/>
      <c r="G8" s="20"/>
      <c r="H8" s="2"/>
      <c r="I8" s="4"/>
      <c r="J8" s="4"/>
      <c r="K8" s="2"/>
      <c r="L8" s="2"/>
      <c r="M8" s="2"/>
      <c r="N8" s="2"/>
      <c r="O8" s="2"/>
      <c r="P8" s="37" t="s">
        <v>176</v>
      </c>
      <c r="Q8" s="2"/>
      <c r="R8" s="1"/>
      <c r="S8" s="1"/>
      <c r="T8" s="1"/>
    </row>
    <row r="9" spans="1:20" ht="15.75" customHeight="1" thickBot="1">
      <c r="A9" s="299" t="s">
        <v>4</v>
      </c>
      <c r="B9" s="309" t="s">
        <v>5</v>
      </c>
      <c r="C9" s="312" t="s">
        <v>6</v>
      </c>
      <c r="D9" s="313"/>
      <c r="E9" s="313"/>
      <c r="F9" s="313"/>
      <c r="G9" s="314"/>
      <c r="H9" s="334" t="s">
        <v>70</v>
      </c>
      <c r="I9" s="335"/>
      <c r="J9" s="335"/>
      <c r="K9" s="335"/>
      <c r="L9" s="335"/>
      <c r="M9" s="335"/>
      <c r="N9" s="335"/>
      <c r="O9" s="335"/>
      <c r="P9" s="336"/>
      <c r="Q9" s="382" t="s">
        <v>7</v>
      </c>
      <c r="R9" s="1"/>
      <c r="S9" s="1"/>
      <c r="T9" s="1"/>
    </row>
    <row r="10" spans="1:20" ht="15.75" thickBot="1">
      <c r="A10" s="300"/>
      <c r="B10" s="310"/>
      <c r="C10" s="315"/>
      <c r="D10" s="316"/>
      <c r="E10" s="316"/>
      <c r="F10" s="316"/>
      <c r="G10" s="317"/>
      <c r="H10" s="322" t="s">
        <v>100</v>
      </c>
      <c r="I10" s="327"/>
      <c r="J10" s="327"/>
      <c r="K10" s="327"/>
      <c r="L10" s="24"/>
      <c r="M10" s="322" t="s">
        <v>71</v>
      </c>
      <c r="N10" s="323"/>
      <c r="O10" s="323"/>
      <c r="P10" s="324"/>
      <c r="Q10" s="382"/>
      <c r="R10" s="1"/>
      <c r="S10" s="1"/>
      <c r="T10" s="1"/>
    </row>
    <row r="11" spans="1:20" ht="15.75" thickBot="1">
      <c r="A11" s="300"/>
      <c r="B11" s="310"/>
      <c r="C11" s="315"/>
      <c r="D11" s="316"/>
      <c r="E11" s="316"/>
      <c r="F11" s="316"/>
      <c r="G11" s="317"/>
      <c r="H11" s="322" t="s">
        <v>1</v>
      </c>
      <c r="I11" s="327"/>
      <c r="J11" s="327"/>
      <c r="K11" s="327"/>
      <c r="L11" s="24"/>
      <c r="M11" s="322" t="s">
        <v>2</v>
      </c>
      <c r="N11" s="323"/>
      <c r="O11" s="323"/>
      <c r="P11" s="324"/>
      <c r="Q11" s="382"/>
      <c r="R11" s="1"/>
      <c r="S11" s="1"/>
      <c r="T11" s="1"/>
    </row>
    <row r="12" spans="1:20" ht="7.5" customHeight="1" thickBot="1">
      <c r="A12" s="300"/>
      <c r="B12" s="310"/>
      <c r="C12" s="315"/>
      <c r="D12" s="316"/>
      <c r="E12" s="316"/>
      <c r="F12" s="316"/>
      <c r="G12" s="317"/>
      <c r="H12" s="322"/>
      <c r="I12" s="327"/>
      <c r="J12" s="327"/>
      <c r="K12" s="327"/>
      <c r="L12" s="24"/>
      <c r="M12" s="322"/>
      <c r="N12" s="327"/>
      <c r="O12" s="327"/>
      <c r="P12" s="328"/>
      <c r="Q12" s="382"/>
      <c r="R12" s="1"/>
      <c r="S12" s="1"/>
      <c r="T12" s="1"/>
    </row>
    <row r="13" spans="1:20" ht="5.25" customHeight="1" thickBot="1">
      <c r="A13" s="300"/>
      <c r="B13" s="310"/>
      <c r="C13" s="318"/>
      <c r="D13" s="319"/>
      <c r="E13" s="319"/>
      <c r="F13" s="319"/>
      <c r="G13" s="320"/>
      <c r="H13" s="325"/>
      <c r="I13" s="383"/>
      <c r="J13" s="383"/>
      <c r="K13" s="383"/>
      <c r="L13" s="38"/>
      <c r="M13" s="325"/>
      <c r="N13" s="383"/>
      <c r="O13" s="383"/>
      <c r="P13" s="333"/>
      <c r="Q13" s="382"/>
      <c r="R13" s="1"/>
      <c r="S13" s="1"/>
      <c r="T13" s="1"/>
    </row>
    <row r="14" spans="1:20" ht="13.5" customHeight="1" thickBot="1">
      <c r="A14" s="300"/>
      <c r="B14" s="310"/>
      <c r="C14" s="305" t="s">
        <v>19</v>
      </c>
      <c r="D14" s="305" t="s">
        <v>16</v>
      </c>
      <c r="E14" s="305" t="s">
        <v>14</v>
      </c>
      <c r="F14" s="305" t="s">
        <v>21</v>
      </c>
      <c r="G14" s="305" t="s">
        <v>3</v>
      </c>
      <c r="H14" s="304" t="s">
        <v>15</v>
      </c>
      <c r="I14" s="304" t="s">
        <v>16</v>
      </c>
      <c r="J14" s="304" t="s">
        <v>14</v>
      </c>
      <c r="K14" s="304" t="s">
        <v>65</v>
      </c>
      <c r="L14" s="27" t="s">
        <v>69</v>
      </c>
      <c r="M14" s="304" t="s">
        <v>15</v>
      </c>
      <c r="N14" s="304" t="s">
        <v>16</v>
      </c>
      <c r="O14" s="304" t="s">
        <v>14</v>
      </c>
      <c r="P14" s="304" t="s">
        <v>65</v>
      </c>
      <c r="Q14" s="382"/>
      <c r="R14" s="1"/>
      <c r="S14" s="1"/>
      <c r="T14" s="1"/>
    </row>
    <row r="15" spans="1:20" ht="12.75" customHeight="1" thickBot="1">
      <c r="A15" s="300"/>
      <c r="B15" s="310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82"/>
      <c r="R15" s="1"/>
      <c r="S15" s="1"/>
      <c r="T15" s="1"/>
    </row>
    <row r="16" spans="1:20" ht="3.75" customHeight="1" hidden="1" thickBot="1">
      <c r="A16" s="300"/>
      <c r="B16" s="311"/>
      <c r="C16" s="378"/>
      <c r="D16" s="378"/>
      <c r="E16" s="378"/>
      <c r="F16" s="378"/>
      <c r="G16" s="378"/>
      <c r="H16" s="378"/>
      <c r="I16" s="378"/>
      <c r="J16" s="378"/>
      <c r="K16" s="378"/>
      <c r="L16" s="39" t="s">
        <v>68</v>
      </c>
      <c r="M16" s="378"/>
      <c r="N16" s="378"/>
      <c r="O16" s="378"/>
      <c r="P16" s="378"/>
      <c r="Q16" s="382"/>
      <c r="R16" s="1"/>
      <c r="S16" s="1"/>
      <c r="T16" s="1"/>
    </row>
    <row r="17" spans="1:20" ht="13.5" thickBot="1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/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3"/>
      <c r="S17" s="3"/>
      <c r="T17" s="3"/>
    </row>
    <row r="18" spans="1:20" ht="65.25" customHeight="1" thickBot="1">
      <c r="A18" s="175" t="s">
        <v>104</v>
      </c>
      <c r="B18" s="30" t="s">
        <v>195</v>
      </c>
      <c r="C18" s="183"/>
      <c r="D18" s="184"/>
      <c r="E18" s="184">
        <v>1042.5</v>
      </c>
      <c r="F18" s="185"/>
      <c r="G18" s="186">
        <f>C18+D18+E18+F18</f>
        <v>1042.5</v>
      </c>
      <c r="H18" s="183"/>
      <c r="I18" s="184"/>
      <c r="J18" s="201">
        <v>424.1243</v>
      </c>
      <c r="K18" s="202">
        <f>H18+I18+J18</f>
        <v>424.1243</v>
      </c>
      <c r="L18" s="195">
        <f>K18/G18*100</f>
        <v>40.6833860911271</v>
      </c>
      <c r="M18" s="193">
        <f>C18-H18</f>
        <v>0</v>
      </c>
      <c r="N18" s="193">
        <f aca="true" t="shared" si="0" ref="N18:O22">D18-I18</f>
        <v>0</v>
      </c>
      <c r="O18" s="193">
        <f t="shared" si="0"/>
        <v>618.3757</v>
      </c>
      <c r="P18" s="193">
        <f>M18+N18+O18</f>
        <v>618.3757</v>
      </c>
      <c r="Q18" s="250" t="s">
        <v>222</v>
      </c>
      <c r="R18" s="1"/>
      <c r="S18" s="1"/>
      <c r="T18" s="1"/>
    </row>
    <row r="19" spans="1:20" ht="63" customHeight="1" thickBot="1">
      <c r="A19" s="175" t="s">
        <v>105</v>
      </c>
      <c r="B19" s="30" t="s">
        <v>196</v>
      </c>
      <c r="C19" s="11"/>
      <c r="D19" s="15">
        <v>142.5</v>
      </c>
      <c r="E19" s="15">
        <v>7.5</v>
      </c>
      <c r="F19" s="12"/>
      <c r="G19" s="187">
        <f>C19+D19+E19+F19</f>
        <v>150</v>
      </c>
      <c r="H19" s="11"/>
      <c r="I19" s="15">
        <v>0</v>
      </c>
      <c r="J19" s="127">
        <v>0</v>
      </c>
      <c r="K19" s="180">
        <f>H19+I19+J19</f>
        <v>0</v>
      </c>
      <c r="L19" s="197">
        <f>K19/G19*100</f>
        <v>0</v>
      </c>
      <c r="M19" s="193">
        <f>C19-H19</f>
        <v>0</v>
      </c>
      <c r="N19" s="193">
        <f t="shared" si="0"/>
        <v>142.5</v>
      </c>
      <c r="O19" s="193">
        <f t="shared" si="0"/>
        <v>7.5</v>
      </c>
      <c r="P19" s="193">
        <f>M19+N19+O19</f>
        <v>150</v>
      </c>
      <c r="Q19" s="208"/>
      <c r="R19" s="1"/>
      <c r="S19" s="1"/>
      <c r="T19" s="1"/>
    </row>
    <row r="20" spans="1:20" ht="120.75" customHeight="1" thickBot="1">
      <c r="A20" s="175" t="s">
        <v>82</v>
      </c>
      <c r="B20" s="30" t="s">
        <v>197</v>
      </c>
      <c r="C20" s="11"/>
      <c r="D20" s="15">
        <v>62.29</v>
      </c>
      <c r="E20" s="15">
        <v>70</v>
      </c>
      <c r="F20" s="12"/>
      <c r="G20" s="187">
        <f>C20+D20+E20+F20</f>
        <v>132.29</v>
      </c>
      <c r="H20" s="11"/>
      <c r="I20" s="15">
        <v>0</v>
      </c>
      <c r="J20" s="127">
        <v>0</v>
      </c>
      <c r="K20" s="180">
        <f>H20+I20+J20</f>
        <v>0</v>
      </c>
      <c r="L20" s="197">
        <f>K20/G20*100</f>
        <v>0</v>
      </c>
      <c r="M20" s="193">
        <f>C20-H20</f>
        <v>0</v>
      </c>
      <c r="N20" s="193">
        <f t="shared" si="0"/>
        <v>62.29</v>
      </c>
      <c r="O20" s="193">
        <f t="shared" si="0"/>
        <v>70</v>
      </c>
      <c r="P20" s="193">
        <f>M20+N20+O20</f>
        <v>132.29</v>
      </c>
      <c r="Q20" s="208"/>
      <c r="R20" s="1"/>
      <c r="S20" s="1"/>
      <c r="T20" s="1"/>
    </row>
    <row r="21" spans="1:20" ht="56.25" customHeight="1" thickBot="1">
      <c r="A21" s="175" t="s">
        <v>136</v>
      </c>
      <c r="B21" s="30" t="s">
        <v>198</v>
      </c>
      <c r="C21" s="11"/>
      <c r="D21" s="15"/>
      <c r="E21" s="15">
        <v>70</v>
      </c>
      <c r="F21" s="12"/>
      <c r="G21" s="187">
        <f>C21+D21+E21+F21</f>
        <v>70</v>
      </c>
      <c r="H21" s="11"/>
      <c r="I21" s="15"/>
      <c r="J21" s="127">
        <v>24.657</v>
      </c>
      <c r="K21" s="180">
        <f>H21+I21+J21</f>
        <v>24.657</v>
      </c>
      <c r="L21" s="197">
        <f>K21/G21*100</f>
        <v>35.22428571428571</v>
      </c>
      <c r="M21" s="193">
        <f>C21-H21</f>
        <v>0</v>
      </c>
      <c r="N21" s="193">
        <f t="shared" si="0"/>
        <v>0</v>
      </c>
      <c r="O21" s="193">
        <f t="shared" si="0"/>
        <v>45.343</v>
      </c>
      <c r="P21" s="193">
        <f>M21+N21+O21</f>
        <v>45.343</v>
      </c>
      <c r="Q21" s="208" t="s">
        <v>223</v>
      </c>
      <c r="R21" s="1"/>
      <c r="S21" s="1"/>
      <c r="T21" s="1"/>
    </row>
    <row r="22" spans="1:20" ht="69.75" customHeight="1" thickBot="1">
      <c r="A22" s="175" t="s">
        <v>182</v>
      </c>
      <c r="B22" s="30" t="s">
        <v>199</v>
      </c>
      <c r="C22" s="188"/>
      <c r="D22" s="189">
        <v>2842.97</v>
      </c>
      <c r="E22" s="189">
        <v>1000</v>
      </c>
      <c r="F22" s="190"/>
      <c r="G22" s="191">
        <f>C22+D22+E22+F22</f>
        <v>3842.97</v>
      </c>
      <c r="H22" s="188"/>
      <c r="I22" s="189">
        <v>0</v>
      </c>
      <c r="J22" s="203">
        <v>0</v>
      </c>
      <c r="K22" s="204">
        <f>H22+I22+J22</f>
        <v>0</v>
      </c>
      <c r="L22" s="200">
        <f>K22/G22*100</f>
        <v>0</v>
      </c>
      <c r="M22" s="193">
        <f>C22-H22</f>
        <v>0</v>
      </c>
      <c r="N22" s="193">
        <f t="shared" si="0"/>
        <v>2842.97</v>
      </c>
      <c r="O22" s="193">
        <f t="shared" si="0"/>
        <v>1000</v>
      </c>
      <c r="P22" s="193">
        <f>M22+N22+O22</f>
        <v>3842.97</v>
      </c>
      <c r="Q22" s="209"/>
      <c r="R22" s="1"/>
      <c r="S22" s="1"/>
      <c r="T22" s="1"/>
    </row>
    <row r="23" spans="1:20" ht="15.75" thickBot="1">
      <c r="A23" s="177"/>
      <c r="B23" s="178" t="s">
        <v>49</v>
      </c>
      <c r="C23" s="179">
        <f>SUM(C18:C22)</f>
        <v>0</v>
      </c>
      <c r="D23" s="179">
        <f>SUM(D18:D22)</f>
        <v>3047.7599999999998</v>
      </c>
      <c r="E23" s="179">
        <f>SUM(E18:E22)</f>
        <v>2190</v>
      </c>
      <c r="F23" s="179">
        <f>SUM(F18:F22)</f>
        <v>0</v>
      </c>
      <c r="G23" s="179">
        <f>SUM(G18:G22)</f>
        <v>5237.76</v>
      </c>
      <c r="H23" s="179">
        <f>H18</f>
        <v>0</v>
      </c>
      <c r="I23" s="179">
        <f>I18</f>
        <v>0</v>
      </c>
      <c r="J23" s="179">
        <f>SUM(J18:J22)</f>
        <v>448.7813</v>
      </c>
      <c r="K23" s="179">
        <f>SUM(K18:K22)</f>
        <v>448.7813</v>
      </c>
      <c r="L23" s="179">
        <f>L18</f>
        <v>40.6833860911271</v>
      </c>
      <c r="M23" s="179">
        <f>SUM(M18:M22)</f>
        <v>0</v>
      </c>
      <c r="N23" s="179">
        <f>SUM(N18:N22)</f>
        <v>3047.7599999999998</v>
      </c>
      <c r="O23" s="179">
        <f>SUM(O18:O22)</f>
        <v>1741.2187</v>
      </c>
      <c r="P23" s="179">
        <f>SUM(P18:P22)</f>
        <v>4788.9787</v>
      </c>
      <c r="Q23" s="206"/>
      <c r="R23" s="1"/>
      <c r="S23" s="1"/>
      <c r="T23" s="1"/>
    </row>
    <row r="24" spans="1:20" ht="12.75">
      <c r="A24" s="4"/>
      <c r="B24" s="2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1"/>
      <c r="S24" s="1"/>
      <c r="T24" s="1"/>
    </row>
    <row r="25" spans="1:20" ht="12.75">
      <c r="A25" s="4"/>
      <c r="B25" s="2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1"/>
      <c r="S25" s="1"/>
      <c r="T25" s="1"/>
    </row>
    <row r="26" spans="1:20" ht="38.25" customHeight="1">
      <c r="A26" s="4"/>
      <c r="B26" s="387" t="s">
        <v>89</v>
      </c>
      <c r="C26" s="387"/>
      <c r="D26" s="2"/>
      <c r="F26" s="37" t="s">
        <v>78</v>
      </c>
      <c r="G26" s="36"/>
      <c r="H26" s="2"/>
      <c r="I26" s="4"/>
      <c r="J26" s="4"/>
      <c r="K26" s="2"/>
      <c r="L26" s="2"/>
      <c r="M26" s="2"/>
      <c r="N26" s="2"/>
      <c r="O26" s="2"/>
      <c r="P26" s="2"/>
      <c r="Q26" s="2"/>
      <c r="R26" s="1"/>
      <c r="S26" s="1"/>
      <c r="T26" s="1"/>
    </row>
    <row r="27" spans="1:20" ht="12.75">
      <c r="A27" s="4"/>
      <c r="B27" s="2"/>
      <c r="C27" s="4"/>
      <c r="D27" s="2"/>
      <c r="F27" s="2"/>
      <c r="G27" s="2"/>
      <c r="H27" s="2"/>
      <c r="I27" s="4"/>
      <c r="J27" s="4"/>
      <c r="K27" s="2"/>
      <c r="L27" s="2"/>
      <c r="M27" s="2"/>
      <c r="N27" s="2"/>
      <c r="O27" s="2"/>
      <c r="P27" s="2"/>
      <c r="Q27" s="2"/>
      <c r="R27" s="1"/>
      <c r="S27" s="1"/>
      <c r="T27" s="1"/>
    </row>
    <row r="28" spans="1:20" ht="25.5" customHeight="1">
      <c r="A28" s="4"/>
      <c r="B28" s="385" t="s">
        <v>173</v>
      </c>
      <c r="C28" s="385"/>
      <c r="D28" s="385"/>
      <c r="F28" s="2" t="s">
        <v>91</v>
      </c>
      <c r="G28" s="2"/>
      <c r="H28" s="2"/>
      <c r="I28" s="4"/>
      <c r="J28" s="4"/>
      <c r="K28" s="2"/>
      <c r="L28" s="2"/>
      <c r="M28" s="2"/>
      <c r="N28" s="2"/>
      <c r="O28" s="2"/>
      <c r="P28" s="2"/>
      <c r="Q28" s="2"/>
      <c r="R28" s="1"/>
      <c r="S28" s="1"/>
      <c r="T28" s="1"/>
    </row>
    <row r="29" spans="1:20" ht="25.5" customHeight="1">
      <c r="A29" s="4"/>
      <c r="B29" s="37"/>
      <c r="C29" s="54"/>
      <c r="D29" s="2"/>
      <c r="F29" s="36"/>
      <c r="G29" s="2"/>
      <c r="H29" s="2"/>
      <c r="I29" s="4"/>
      <c r="J29" s="4"/>
      <c r="K29" s="2"/>
      <c r="L29" s="2"/>
      <c r="M29" s="2"/>
      <c r="N29" s="2"/>
      <c r="O29" s="2"/>
      <c r="P29" s="2"/>
      <c r="Q29" s="2"/>
      <c r="R29" s="1"/>
      <c r="S29" s="1"/>
      <c r="T29" s="1"/>
    </row>
    <row r="30" spans="2:6" ht="42" customHeight="1">
      <c r="B30" s="385"/>
      <c r="C30" s="386"/>
      <c r="D30" s="386"/>
      <c r="F30" s="55"/>
    </row>
  </sheetData>
  <sheetProtection/>
  <mergeCells count="37">
    <mergeCell ref="B30:D30"/>
    <mergeCell ref="M14:M16"/>
    <mergeCell ref="N14:N16"/>
    <mergeCell ref="O14:O16"/>
    <mergeCell ref="P14:P16"/>
    <mergeCell ref="B26:C26"/>
    <mergeCell ref="B28:D28"/>
    <mergeCell ref="F14:F16"/>
    <mergeCell ref="G14:G16"/>
    <mergeCell ref="H14:H16"/>
    <mergeCell ref="K14:K16"/>
    <mergeCell ref="Q9:Q16"/>
    <mergeCell ref="H10:K10"/>
    <mergeCell ref="M10:P10"/>
    <mergeCell ref="H11:K11"/>
    <mergeCell ref="M11:P11"/>
    <mergeCell ref="H12:K12"/>
    <mergeCell ref="A7:B7"/>
    <mergeCell ref="C7:G7"/>
    <mergeCell ref="A9:A16"/>
    <mergeCell ref="B9:B16"/>
    <mergeCell ref="C9:G13"/>
    <mergeCell ref="H9:P9"/>
    <mergeCell ref="M13:P13"/>
    <mergeCell ref="C14:C16"/>
    <mergeCell ref="I14:I16"/>
    <mergeCell ref="J14:J16"/>
    <mergeCell ref="D14:D16"/>
    <mergeCell ref="E14:E16"/>
    <mergeCell ref="A2:P2"/>
    <mergeCell ref="A3:P3"/>
    <mergeCell ref="A4:T4"/>
    <mergeCell ref="A5:P5"/>
    <mergeCell ref="A6:B6"/>
    <mergeCell ref="C6:D6"/>
    <mergeCell ref="M12:P12"/>
    <mergeCell ref="H13:K13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7"/>
  <sheetViews>
    <sheetView view="pageBreakPreview" zoomScale="90" zoomScaleSheetLayoutView="90" zoomScalePageLayoutView="0" workbookViewId="0" topLeftCell="D10">
      <selection activeCell="P22" sqref="P22"/>
    </sheetView>
  </sheetViews>
  <sheetFormatPr defaultColWidth="9.140625" defaultRowHeight="12.75"/>
  <cols>
    <col min="1" max="1" width="8.28125" style="44" customWidth="1"/>
    <col min="2" max="2" width="26.28125" style="44" customWidth="1"/>
    <col min="3" max="4" width="12.00390625" style="44" customWidth="1"/>
    <col min="5" max="5" width="13.00390625" style="44" customWidth="1"/>
    <col min="6" max="6" width="15.7109375" style="44" customWidth="1"/>
    <col min="7" max="7" width="12.140625" style="44" customWidth="1"/>
    <col min="8" max="8" width="13.421875" style="44" customWidth="1"/>
    <col min="9" max="10" width="13.57421875" style="44" customWidth="1"/>
    <col min="11" max="11" width="13.7109375" style="44" customWidth="1"/>
    <col min="12" max="12" width="12.00390625" style="44" hidden="1" customWidth="1"/>
    <col min="13" max="13" width="13.7109375" style="44" customWidth="1"/>
    <col min="14" max="14" width="13.00390625" style="44" customWidth="1"/>
    <col min="15" max="15" width="13.421875" style="44" customWidth="1"/>
    <col min="16" max="16" width="14.7109375" style="44" customWidth="1"/>
    <col min="17" max="17" width="34.7109375" style="44" customWidth="1"/>
  </cols>
  <sheetData>
    <row r="2" spans="1:20" ht="18.75">
      <c r="A2" s="301" t="s">
        <v>184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"/>
      <c r="R2" s="1"/>
      <c r="S2" s="1"/>
      <c r="T2" s="1"/>
    </row>
    <row r="3" spans="1:20" ht="18.7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"/>
      <c r="R3" s="1"/>
      <c r="S3" s="1"/>
      <c r="T3" s="1"/>
    </row>
    <row r="4" spans="1:20" ht="18.75" customHeight="1">
      <c r="A4" s="330" t="s">
        <v>97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18.75">
      <c r="A5" s="302" t="s">
        <v>185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2"/>
      <c r="R5" s="1"/>
      <c r="S5" s="1"/>
      <c r="T5" s="1"/>
    </row>
    <row r="6" spans="1:20" ht="18">
      <c r="A6" s="298" t="s">
        <v>8</v>
      </c>
      <c r="B6" s="298"/>
      <c r="C6" s="303" t="s">
        <v>175</v>
      </c>
      <c r="D6" s="303"/>
      <c r="E6" s="20"/>
      <c r="F6" s="20"/>
      <c r="G6" s="20"/>
      <c r="H6" s="7"/>
      <c r="I6" s="8"/>
      <c r="J6" s="8"/>
      <c r="K6" s="7"/>
      <c r="L6" s="7"/>
      <c r="M6" s="7"/>
      <c r="N6" s="7"/>
      <c r="O6" s="7"/>
      <c r="P6" s="7"/>
      <c r="Q6" s="2"/>
      <c r="R6" s="1"/>
      <c r="S6" s="1"/>
      <c r="T6" s="1"/>
    </row>
    <row r="7" spans="1:20" ht="18">
      <c r="A7" s="298"/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2"/>
      <c r="R7" s="1"/>
      <c r="S7" s="1"/>
      <c r="T7" s="1"/>
    </row>
    <row r="8" spans="1:20" ht="18" thickBot="1">
      <c r="A8" s="21"/>
      <c r="B8" s="20"/>
      <c r="C8" s="21"/>
      <c r="D8" s="20"/>
      <c r="E8" s="20"/>
      <c r="F8" s="20"/>
      <c r="G8" s="20"/>
      <c r="H8" s="2"/>
      <c r="I8" s="4"/>
      <c r="J8" s="4"/>
      <c r="K8" s="2"/>
      <c r="L8" s="2"/>
      <c r="M8" s="2"/>
      <c r="N8" s="2"/>
      <c r="O8" s="2"/>
      <c r="P8" s="37" t="s">
        <v>176</v>
      </c>
      <c r="Q8" s="2"/>
      <c r="R8" s="1"/>
      <c r="S8" s="1"/>
      <c r="T8" s="1"/>
    </row>
    <row r="9" spans="1:20" ht="15.75" customHeight="1" thickBot="1">
      <c r="A9" s="299" t="s">
        <v>4</v>
      </c>
      <c r="B9" s="309" t="s">
        <v>5</v>
      </c>
      <c r="C9" s="312" t="s">
        <v>6</v>
      </c>
      <c r="D9" s="313"/>
      <c r="E9" s="313"/>
      <c r="F9" s="313"/>
      <c r="G9" s="314"/>
      <c r="H9" s="334" t="s">
        <v>70</v>
      </c>
      <c r="I9" s="335"/>
      <c r="J9" s="335"/>
      <c r="K9" s="335"/>
      <c r="L9" s="335"/>
      <c r="M9" s="335"/>
      <c r="N9" s="335"/>
      <c r="O9" s="335"/>
      <c r="P9" s="336"/>
      <c r="Q9" s="382" t="s">
        <v>7</v>
      </c>
      <c r="R9" s="1"/>
      <c r="S9" s="1"/>
      <c r="T9" s="1"/>
    </row>
    <row r="10" spans="1:20" ht="15.75" thickBot="1">
      <c r="A10" s="300"/>
      <c r="B10" s="310"/>
      <c r="C10" s="315"/>
      <c r="D10" s="316"/>
      <c r="E10" s="316"/>
      <c r="F10" s="316"/>
      <c r="G10" s="317"/>
      <c r="H10" s="322" t="s">
        <v>100</v>
      </c>
      <c r="I10" s="327"/>
      <c r="J10" s="327"/>
      <c r="K10" s="327"/>
      <c r="L10" s="24"/>
      <c r="M10" s="322" t="s">
        <v>71</v>
      </c>
      <c r="N10" s="323"/>
      <c r="O10" s="323"/>
      <c r="P10" s="324"/>
      <c r="Q10" s="382"/>
      <c r="R10" s="1"/>
      <c r="S10" s="1"/>
      <c r="T10" s="1"/>
    </row>
    <row r="11" spans="1:20" ht="15.75" thickBot="1">
      <c r="A11" s="300"/>
      <c r="B11" s="310"/>
      <c r="C11" s="315"/>
      <c r="D11" s="316"/>
      <c r="E11" s="316"/>
      <c r="F11" s="316"/>
      <c r="G11" s="317"/>
      <c r="H11" s="322" t="s">
        <v>1</v>
      </c>
      <c r="I11" s="327"/>
      <c r="J11" s="327"/>
      <c r="K11" s="327"/>
      <c r="L11" s="24"/>
      <c r="M11" s="322" t="s">
        <v>2</v>
      </c>
      <c r="N11" s="323"/>
      <c r="O11" s="323"/>
      <c r="P11" s="324"/>
      <c r="Q11" s="382"/>
      <c r="R11" s="1"/>
      <c r="S11" s="1"/>
      <c r="T11" s="1"/>
    </row>
    <row r="12" spans="1:20" ht="15.75" thickBot="1">
      <c r="A12" s="300"/>
      <c r="B12" s="310"/>
      <c r="C12" s="315"/>
      <c r="D12" s="316"/>
      <c r="E12" s="316"/>
      <c r="F12" s="316"/>
      <c r="G12" s="317"/>
      <c r="H12" s="322"/>
      <c r="I12" s="327"/>
      <c r="J12" s="327"/>
      <c r="K12" s="327"/>
      <c r="L12" s="24"/>
      <c r="M12" s="322"/>
      <c r="N12" s="327"/>
      <c r="O12" s="327"/>
      <c r="P12" s="328"/>
      <c r="Q12" s="382"/>
      <c r="R12" s="1"/>
      <c r="S12" s="1"/>
      <c r="T12" s="1"/>
    </row>
    <row r="13" spans="1:20" ht="15.75" thickBot="1">
      <c r="A13" s="300"/>
      <c r="B13" s="310"/>
      <c r="C13" s="318"/>
      <c r="D13" s="319"/>
      <c r="E13" s="319"/>
      <c r="F13" s="319"/>
      <c r="G13" s="320"/>
      <c r="H13" s="325"/>
      <c r="I13" s="383"/>
      <c r="J13" s="383"/>
      <c r="K13" s="383"/>
      <c r="L13" s="38"/>
      <c r="M13" s="325"/>
      <c r="N13" s="383"/>
      <c r="O13" s="383"/>
      <c r="P13" s="333"/>
      <c r="Q13" s="382"/>
      <c r="R13" s="1"/>
      <c r="S13" s="1"/>
      <c r="T13" s="1"/>
    </row>
    <row r="14" spans="1:20" ht="13.5" customHeight="1" thickBot="1">
      <c r="A14" s="300"/>
      <c r="B14" s="310"/>
      <c r="C14" s="305" t="s">
        <v>19</v>
      </c>
      <c r="D14" s="305" t="s">
        <v>16</v>
      </c>
      <c r="E14" s="305" t="s">
        <v>14</v>
      </c>
      <c r="F14" s="305" t="s">
        <v>21</v>
      </c>
      <c r="G14" s="305" t="s">
        <v>3</v>
      </c>
      <c r="H14" s="304" t="s">
        <v>15</v>
      </c>
      <c r="I14" s="304" t="s">
        <v>16</v>
      </c>
      <c r="J14" s="304" t="s">
        <v>14</v>
      </c>
      <c r="K14" s="304" t="s">
        <v>65</v>
      </c>
      <c r="L14" s="27" t="s">
        <v>69</v>
      </c>
      <c r="M14" s="304" t="s">
        <v>15</v>
      </c>
      <c r="N14" s="304" t="s">
        <v>16</v>
      </c>
      <c r="O14" s="304" t="s">
        <v>14</v>
      </c>
      <c r="P14" s="304" t="s">
        <v>65</v>
      </c>
      <c r="Q14" s="382"/>
      <c r="R14" s="1"/>
      <c r="S14" s="1"/>
      <c r="T14" s="1"/>
    </row>
    <row r="15" spans="1:20" ht="12.75" customHeight="1" thickBot="1">
      <c r="A15" s="300"/>
      <c r="B15" s="310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82"/>
      <c r="R15" s="1"/>
      <c r="S15" s="1"/>
      <c r="T15" s="1"/>
    </row>
    <row r="16" spans="1:20" ht="3.75" customHeight="1" hidden="1" thickBot="1">
      <c r="A16" s="300"/>
      <c r="B16" s="311"/>
      <c r="C16" s="378"/>
      <c r="D16" s="378"/>
      <c r="E16" s="378"/>
      <c r="F16" s="378"/>
      <c r="G16" s="378"/>
      <c r="H16" s="378"/>
      <c r="I16" s="378"/>
      <c r="J16" s="378"/>
      <c r="K16" s="378"/>
      <c r="L16" s="39" t="s">
        <v>68</v>
      </c>
      <c r="M16" s="378"/>
      <c r="N16" s="378"/>
      <c r="O16" s="378"/>
      <c r="P16" s="378"/>
      <c r="Q16" s="382"/>
      <c r="R16" s="1"/>
      <c r="S16" s="1"/>
      <c r="T16" s="1"/>
    </row>
    <row r="17" spans="1:20" ht="13.5" thickBot="1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/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3"/>
      <c r="S17" s="3"/>
      <c r="T17" s="3"/>
    </row>
    <row r="18" spans="1:20" ht="115.5" customHeight="1">
      <c r="A18" s="175" t="s">
        <v>179</v>
      </c>
      <c r="B18" s="30" t="s">
        <v>186</v>
      </c>
      <c r="C18" s="183"/>
      <c r="D18" s="184"/>
      <c r="E18" s="184">
        <v>489</v>
      </c>
      <c r="F18" s="185"/>
      <c r="G18" s="186">
        <f>C18+D18+E18+F18</f>
        <v>489</v>
      </c>
      <c r="H18" s="183"/>
      <c r="I18" s="184"/>
      <c r="J18" s="201">
        <v>16.925</v>
      </c>
      <c r="K18" s="202">
        <f>H18+I18+J18</f>
        <v>16.925</v>
      </c>
      <c r="L18" s="195">
        <f>K18/G18*100</f>
        <v>3.461145194274029</v>
      </c>
      <c r="M18" s="193">
        <f aca="true" t="shared" si="0" ref="M18:O19">C18-H18</f>
        <v>0</v>
      </c>
      <c r="N18" s="194">
        <f t="shared" si="0"/>
        <v>0</v>
      </c>
      <c r="O18" s="194">
        <f t="shared" si="0"/>
        <v>472.075</v>
      </c>
      <c r="P18" s="205">
        <f>M18+N18+O18</f>
        <v>472.075</v>
      </c>
      <c r="Q18" s="207"/>
      <c r="R18" s="1"/>
      <c r="S18" s="1"/>
      <c r="T18" s="1"/>
    </row>
    <row r="19" spans="1:20" ht="81.75" customHeight="1">
      <c r="A19" s="175" t="s">
        <v>180</v>
      </c>
      <c r="B19" s="30" t="s">
        <v>187</v>
      </c>
      <c r="C19" s="11"/>
      <c r="D19" s="15"/>
      <c r="E19" s="15">
        <v>131</v>
      </c>
      <c r="F19" s="12"/>
      <c r="G19" s="187">
        <f>C19+D19+E19+F19</f>
        <v>131</v>
      </c>
      <c r="H19" s="11"/>
      <c r="I19" s="15"/>
      <c r="J19" s="127">
        <v>0</v>
      </c>
      <c r="K19" s="180">
        <f>H19+I19+J19</f>
        <v>0</v>
      </c>
      <c r="L19" s="197">
        <f>K19/G19*100</f>
        <v>0</v>
      </c>
      <c r="M19" s="196">
        <f t="shared" si="0"/>
        <v>0</v>
      </c>
      <c r="N19" s="181">
        <f t="shared" si="0"/>
        <v>0</v>
      </c>
      <c r="O19" s="181">
        <f t="shared" si="0"/>
        <v>131</v>
      </c>
      <c r="P19" s="192">
        <f>M19+N19+O19</f>
        <v>131</v>
      </c>
      <c r="Q19" s="208"/>
      <c r="R19" s="1"/>
      <c r="S19" s="1"/>
      <c r="T19" s="1"/>
    </row>
    <row r="20" spans="1:20" ht="15.75" thickBot="1">
      <c r="A20" s="177"/>
      <c r="B20" s="178" t="s">
        <v>49</v>
      </c>
      <c r="C20" s="179">
        <f>SUM(C18:C19)</f>
        <v>0</v>
      </c>
      <c r="D20" s="179">
        <f>SUM(D18:D19)</f>
        <v>0</v>
      </c>
      <c r="E20" s="179">
        <f>SUM(E18:E19)</f>
        <v>620</v>
      </c>
      <c r="F20" s="179">
        <f>SUM(F18:F19)</f>
        <v>0</v>
      </c>
      <c r="G20" s="179">
        <f>SUM(G18:G19)</f>
        <v>620</v>
      </c>
      <c r="H20" s="179">
        <f aca="true" t="shared" si="1" ref="H20:P20">H18</f>
        <v>0</v>
      </c>
      <c r="I20" s="179">
        <f t="shared" si="1"/>
        <v>0</v>
      </c>
      <c r="J20" s="179">
        <f t="shared" si="1"/>
        <v>16.925</v>
      </c>
      <c r="K20" s="179">
        <f t="shared" si="1"/>
        <v>16.925</v>
      </c>
      <c r="L20" s="179">
        <f t="shared" si="1"/>
        <v>3.461145194274029</v>
      </c>
      <c r="M20" s="179">
        <f>M18+M19</f>
        <v>0</v>
      </c>
      <c r="N20" s="179">
        <f>N18+N19</f>
        <v>0</v>
      </c>
      <c r="O20" s="179">
        <f>O18+O19</f>
        <v>603.075</v>
      </c>
      <c r="P20" s="179">
        <f>P18+P19</f>
        <v>603.075</v>
      </c>
      <c r="Q20" s="206"/>
      <c r="R20" s="1"/>
      <c r="S20" s="1"/>
      <c r="T20" s="1"/>
    </row>
    <row r="21" spans="1:20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1"/>
      <c r="S21" s="1"/>
      <c r="T21" s="1"/>
    </row>
    <row r="22" spans="1:20" ht="12.75">
      <c r="A22" s="4"/>
      <c r="B22" s="2"/>
      <c r="C22" s="4"/>
      <c r="D22" s="2"/>
      <c r="E22" s="2"/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1"/>
      <c r="S22" s="1"/>
      <c r="T22" s="1"/>
    </row>
    <row r="23" spans="1:20" ht="38.25" customHeight="1">
      <c r="A23" s="4"/>
      <c r="B23" s="387" t="s">
        <v>89</v>
      </c>
      <c r="C23" s="387"/>
      <c r="D23" s="2"/>
      <c r="F23" s="37" t="s">
        <v>78</v>
      </c>
      <c r="G23" s="36"/>
      <c r="H23" s="2"/>
      <c r="I23" s="4"/>
      <c r="J23" s="4"/>
      <c r="K23" s="2"/>
      <c r="L23" s="2"/>
      <c r="M23" s="2"/>
      <c r="N23" s="2"/>
      <c r="O23" s="2"/>
      <c r="P23" s="2"/>
      <c r="Q23" s="2"/>
      <c r="R23" s="1"/>
      <c r="S23" s="1"/>
      <c r="T23" s="1"/>
    </row>
    <row r="24" spans="1:20" ht="12.75">
      <c r="A24" s="4"/>
      <c r="B24" s="2"/>
      <c r="C24" s="4"/>
      <c r="D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1"/>
      <c r="S24" s="1"/>
      <c r="T24" s="1"/>
    </row>
    <row r="25" spans="1:20" ht="25.5" customHeight="1">
      <c r="A25" s="4"/>
      <c r="B25" s="385" t="s">
        <v>173</v>
      </c>
      <c r="C25" s="385"/>
      <c r="D25" s="385"/>
      <c r="F25" s="2" t="s">
        <v>91</v>
      </c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1"/>
      <c r="S25" s="1"/>
      <c r="T25" s="1"/>
    </row>
    <row r="26" spans="1:20" ht="25.5" customHeight="1">
      <c r="A26" s="4"/>
      <c r="B26" s="37"/>
      <c r="C26" s="54"/>
      <c r="D26" s="2"/>
      <c r="F26" s="36"/>
      <c r="G26" s="2"/>
      <c r="H26" s="2"/>
      <c r="I26" s="4"/>
      <c r="J26" s="4"/>
      <c r="K26" s="2"/>
      <c r="L26" s="2"/>
      <c r="M26" s="2"/>
      <c r="N26" s="2"/>
      <c r="O26" s="2"/>
      <c r="P26" s="2"/>
      <c r="Q26" s="2"/>
      <c r="R26" s="1"/>
      <c r="S26" s="1"/>
      <c r="T26" s="1"/>
    </row>
    <row r="27" spans="2:6" ht="42" customHeight="1">
      <c r="B27" s="385"/>
      <c r="C27" s="386"/>
      <c r="D27" s="386"/>
      <c r="F27" s="55"/>
    </row>
  </sheetData>
  <sheetProtection/>
  <mergeCells count="37">
    <mergeCell ref="A9:A16"/>
    <mergeCell ref="A7:B7"/>
    <mergeCell ref="C7:G7"/>
    <mergeCell ref="A2:P2"/>
    <mergeCell ref="A3:P3"/>
    <mergeCell ref="A4:T4"/>
    <mergeCell ref="A5:P5"/>
    <mergeCell ref="A6:B6"/>
    <mergeCell ref="C6:D6"/>
    <mergeCell ref="C14:C16"/>
    <mergeCell ref="D14:D16"/>
    <mergeCell ref="E14:E16"/>
    <mergeCell ref="M14:M16"/>
    <mergeCell ref="P14:P16"/>
    <mergeCell ref="J14:J16"/>
    <mergeCell ref="K14:K16"/>
    <mergeCell ref="N14:N16"/>
    <mergeCell ref="Q9:Q16"/>
    <mergeCell ref="H10:K10"/>
    <mergeCell ref="M10:P10"/>
    <mergeCell ref="H11:K11"/>
    <mergeCell ref="M11:P11"/>
    <mergeCell ref="H12:K12"/>
    <mergeCell ref="M12:P12"/>
    <mergeCell ref="H13:K13"/>
    <mergeCell ref="M13:P13"/>
    <mergeCell ref="O14:O16"/>
    <mergeCell ref="B23:C23"/>
    <mergeCell ref="B25:D25"/>
    <mergeCell ref="B27:D27"/>
    <mergeCell ref="G14:G16"/>
    <mergeCell ref="H14:H16"/>
    <mergeCell ref="I14:I16"/>
    <mergeCell ref="F14:F16"/>
    <mergeCell ref="B9:B16"/>
    <mergeCell ref="C9:G13"/>
    <mergeCell ref="H9:P9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6"/>
  <sheetViews>
    <sheetView tabSelected="1" view="pageBreakPreview" zoomScale="90" zoomScaleSheetLayoutView="90" zoomScalePageLayoutView="0" workbookViewId="0" topLeftCell="A1">
      <selection activeCell="I22" sqref="I22"/>
    </sheetView>
  </sheetViews>
  <sheetFormatPr defaultColWidth="9.140625" defaultRowHeight="12.75"/>
  <cols>
    <col min="1" max="1" width="8.28125" style="44" customWidth="1"/>
    <col min="2" max="2" width="26.28125" style="44" customWidth="1"/>
    <col min="3" max="4" width="12.00390625" style="44" customWidth="1"/>
    <col min="5" max="5" width="13.00390625" style="44" customWidth="1"/>
    <col min="6" max="6" width="15.7109375" style="44" customWidth="1"/>
    <col min="7" max="7" width="12.140625" style="44" customWidth="1"/>
    <col min="8" max="8" width="13.421875" style="44" customWidth="1"/>
    <col min="9" max="10" width="13.57421875" style="44" customWidth="1"/>
    <col min="11" max="11" width="13.7109375" style="44" customWidth="1"/>
    <col min="12" max="12" width="12.00390625" style="44" hidden="1" customWidth="1"/>
    <col min="13" max="13" width="13.7109375" style="44" customWidth="1"/>
    <col min="14" max="14" width="13.00390625" style="44" customWidth="1"/>
    <col min="15" max="15" width="13.421875" style="44" customWidth="1"/>
    <col min="16" max="16" width="14.7109375" style="44" customWidth="1"/>
    <col min="17" max="17" width="34.7109375" style="44" customWidth="1"/>
  </cols>
  <sheetData>
    <row r="2" spans="1:20" ht="33.75" customHeight="1">
      <c r="A2" s="301" t="s">
        <v>193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"/>
      <c r="R2" s="1"/>
      <c r="S2" s="1"/>
      <c r="T2" s="1"/>
    </row>
    <row r="3" spans="1:20" ht="18.7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"/>
      <c r="R3" s="1"/>
      <c r="S3" s="1"/>
      <c r="T3" s="1"/>
    </row>
    <row r="4" spans="1:20" ht="18.75" customHeight="1">
      <c r="A4" s="330" t="s">
        <v>97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35.25" customHeight="1">
      <c r="A5" s="302" t="s">
        <v>194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2"/>
      <c r="R5" s="1"/>
      <c r="S5" s="1"/>
      <c r="T5" s="1"/>
    </row>
    <row r="6" spans="1:20" ht="18">
      <c r="A6" s="298" t="s">
        <v>8</v>
      </c>
      <c r="B6" s="298"/>
      <c r="C6" s="303" t="s">
        <v>175</v>
      </c>
      <c r="D6" s="303"/>
      <c r="E6" s="20"/>
      <c r="F6" s="20"/>
      <c r="G6" s="20"/>
      <c r="H6" s="7"/>
      <c r="I6" s="8"/>
      <c r="J6" s="8"/>
      <c r="K6" s="7"/>
      <c r="L6" s="7"/>
      <c r="M6" s="7"/>
      <c r="N6" s="7"/>
      <c r="O6" s="7"/>
      <c r="P6" s="7"/>
      <c r="Q6" s="2"/>
      <c r="R6" s="1"/>
      <c r="S6" s="1"/>
      <c r="T6" s="1"/>
    </row>
    <row r="7" spans="1:20" ht="18">
      <c r="A7" s="298"/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2"/>
      <c r="R7" s="1"/>
      <c r="S7" s="1"/>
      <c r="T7" s="1"/>
    </row>
    <row r="8" spans="1:20" ht="18" thickBot="1">
      <c r="A8" s="21"/>
      <c r="B8" s="20"/>
      <c r="C8" s="21"/>
      <c r="D8" s="20"/>
      <c r="E8" s="20"/>
      <c r="F8" s="20"/>
      <c r="G8" s="20"/>
      <c r="H8" s="2"/>
      <c r="I8" s="4"/>
      <c r="J8" s="4"/>
      <c r="K8" s="2"/>
      <c r="L8" s="2"/>
      <c r="M8" s="2"/>
      <c r="N8" s="2"/>
      <c r="O8" s="2"/>
      <c r="P8" s="37" t="s">
        <v>176</v>
      </c>
      <c r="Q8" s="2"/>
      <c r="R8" s="1"/>
      <c r="S8" s="1"/>
      <c r="T8" s="1"/>
    </row>
    <row r="9" spans="1:20" ht="15.75" customHeight="1" thickBot="1">
      <c r="A9" s="299" t="s">
        <v>4</v>
      </c>
      <c r="B9" s="309" t="s">
        <v>5</v>
      </c>
      <c r="C9" s="312" t="s">
        <v>6</v>
      </c>
      <c r="D9" s="313"/>
      <c r="E9" s="313"/>
      <c r="F9" s="313"/>
      <c r="G9" s="314"/>
      <c r="H9" s="334" t="s">
        <v>70</v>
      </c>
      <c r="I9" s="335"/>
      <c r="J9" s="335"/>
      <c r="K9" s="335"/>
      <c r="L9" s="335"/>
      <c r="M9" s="335"/>
      <c r="N9" s="335"/>
      <c r="O9" s="335"/>
      <c r="P9" s="336"/>
      <c r="Q9" s="382" t="s">
        <v>7</v>
      </c>
      <c r="R9" s="1"/>
      <c r="S9" s="1"/>
      <c r="T9" s="1"/>
    </row>
    <row r="10" spans="1:20" ht="15.75" thickBot="1">
      <c r="A10" s="300"/>
      <c r="B10" s="310"/>
      <c r="C10" s="315"/>
      <c r="D10" s="316"/>
      <c r="E10" s="316"/>
      <c r="F10" s="316"/>
      <c r="G10" s="317"/>
      <c r="H10" s="322" t="s">
        <v>100</v>
      </c>
      <c r="I10" s="327"/>
      <c r="J10" s="327"/>
      <c r="K10" s="327"/>
      <c r="L10" s="24"/>
      <c r="M10" s="322" t="s">
        <v>71</v>
      </c>
      <c r="N10" s="323"/>
      <c r="O10" s="323"/>
      <c r="P10" s="324"/>
      <c r="Q10" s="382"/>
      <c r="R10" s="1"/>
      <c r="S10" s="1"/>
      <c r="T10" s="1"/>
    </row>
    <row r="11" spans="1:20" ht="15.75" thickBot="1">
      <c r="A11" s="300"/>
      <c r="B11" s="310"/>
      <c r="C11" s="315"/>
      <c r="D11" s="316"/>
      <c r="E11" s="316"/>
      <c r="F11" s="316"/>
      <c r="G11" s="317"/>
      <c r="H11" s="322" t="s">
        <v>1</v>
      </c>
      <c r="I11" s="327"/>
      <c r="J11" s="327"/>
      <c r="K11" s="327"/>
      <c r="L11" s="24"/>
      <c r="M11" s="322" t="s">
        <v>2</v>
      </c>
      <c r="N11" s="323"/>
      <c r="O11" s="323"/>
      <c r="P11" s="324"/>
      <c r="Q11" s="382"/>
      <c r="R11" s="1"/>
      <c r="S11" s="1"/>
      <c r="T11" s="1"/>
    </row>
    <row r="12" spans="1:20" ht="15.75" thickBot="1">
      <c r="A12" s="300"/>
      <c r="B12" s="310"/>
      <c r="C12" s="315"/>
      <c r="D12" s="316"/>
      <c r="E12" s="316"/>
      <c r="F12" s="316"/>
      <c r="G12" s="317"/>
      <c r="H12" s="322"/>
      <c r="I12" s="327"/>
      <c r="J12" s="327"/>
      <c r="K12" s="327"/>
      <c r="L12" s="24"/>
      <c r="M12" s="322"/>
      <c r="N12" s="327"/>
      <c r="O12" s="327"/>
      <c r="P12" s="328"/>
      <c r="Q12" s="382"/>
      <c r="R12" s="1"/>
      <c r="S12" s="1"/>
      <c r="T12" s="1"/>
    </row>
    <row r="13" spans="1:20" ht="15.75" thickBot="1">
      <c r="A13" s="300"/>
      <c r="B13" s="310"/>
      <c r="C13" s="318"/>
      <c r="D13" s="319"/>
      <c r="E13" s="319"/>
      <c r="F13" s="319"/>
      <c r="G13" s="320"/>
      <c r="H13" s="325"/>
      <c r="I13" s="383"/>
      <c r="J13" s="383"/>
      <c r="K13" s="383"/>
      <c r="L13" s="38"/>
      <c r="M13" s="325"/>
      <c r="N13" s="383"/>
      <c r="O13" s="383"/>
      <c r="P13" s="333"/>
      <c r="Q13" s="382"/>
      <c r="R13" s="1"/>
      <c r="S13" s="1"/>
      <c r="T13" s="1"/>
    </row>
    <row r="14" spans="1:20" ht="13.5" customHeight="1" thickBot="1">
      <c r="A14" s="300"/>
      <c r="B14" s="310"/>
      <c r="C14" s="305" t="s">
        <v>19</v>
      </c>
      <c r="D14" s="305" t="s">
        <v>16</v>
      </c>
      <c r="E14" s="305" t="s">
        <v>14</v>
      </c>
      <c r="F14" s="305" t="s">
        <v>21</v>
      </c>
      <c r="G14" s="305" t="s">
        <v>3</v>
      </c>
      <c r="H14" s="304" t="s">
        <v>15</v>
      </c>
      <c r="I14" s="304" t="s">
        <v>16</v>
      </c>
      <c r="J14" s="304" t="s">
        <v>14</v>
      </c>
      <c r="K14" s="304" t="s">
        <v>65</v>
      </c>
      <c r="L14" s="27" t="s">
        <v>69</v>
      </c>
      <c r="M14" s="304" t="s">
        <v>15</v>
      </c>
      <c r="N14" s="304" t="s">
        <v>16</v>
      </c>
      <c r="O14" s="304" t="s">
        <v>14</v>
      </c>
      <c r="P14" s="304" t="s">
        <v>65</v>
      </c>
      <c r="Q14" s="382"/>
      <c r="R14" s="1"/>
      <c r="S14" s="1"/>
      <c r="T14" s="1"/>
    </row>
    <row r="15" spans="1:20" ht="12.75" customHeight="1" thickBot="1">
      <c r="A15" s="300"/>
      <c r="B15" s="310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82"/>
      <c r="R15" s="1"/>
      <c r="S15" s="1"/>
      <c r="T15" s="1"/>
    </row>
    <row r="16" spans="1:20" ht="3.75" customHeight="1" hidden="1" thickBot="1">
      <c r="A16" s="300"/>
      <c r="B16" s="311"/>
      <c r="C16" s="378"/>
      <c r="D16" s="378"/>
      <c r="E16" s="378"/>
      <c r="F16" s="378"/>
      <c r="G16" s="378"/>
      <c r="H16" s="378"/>
      <c r="I16" s="378"/>
      <c r="J16" s="378"/>
      <c r="K16" s="378"/>
      <c r="L16" s="39" t="s">
        <v>68</v>
      </c>
      <c r="M16" s="378"/>
      <c r="N16" s="378"/>
      <c r="O16" s="378"/>
      <c r="P16" s="378"/>
      <c r="Q16" s="382"/>
      <c r="R16" s="1"/>
      <c r="S16" s="1"/>
      <c r="T16" s="1"/>
    </row>
    <row r="17" spans="1:20" ht="13.5" thickBot="1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/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3"/>
      <c r="S17" s="3"/>
      <c r="T17" s="3"/>
    </row>
    <row r="18" spans="1:20" ht="60" customHeight="1">
      <c r="A18" s="175" t="s">
        <v>180</v>
      </c>
      <c r="B18" s="30" t="s">
        <v>192</v>
      </c>
      <c r="C18" s="183"/>
      <c r="D18" s="184"/>
      <c r="E18" s="184">
        <v>50</v>
      </c>
      <c r="F18" s="185"/>
      <c r="G18" s="186">
        <f>C18+D18+E18+F18</f>
        <v>50</v>
      </c>
      <c r="H18" s="183"/>
      <c r="I18" s="184"/>
      <c r="J18" s="201">
        <v>0</v>
      </c>
      <c r="K18" s="202">
        <f>H18+I18+J18</f>
        <v>0</v>
      </c>
      <c r="L18" s="195">
        <f>K18/G18*100</f>
        <v>0</v>
      </c>
      <c r="M18" s="193">
        <f>C18-H18</f>
        <v>0</v>
      </c>
      <c r="N18" s="194">
        <f>D18-I18</f>
        <v>0</v>
      </c>
      <c r="O18" s="194">
        <f>E18-J18</f>
        <v>50</v>
      </c>
      <c r="P18" s="205">
        <f>M18+N18+O18</f>
        <v>50</v>
      </c>
      <c r="Q18" s="207"/>
      <c r="R18" s="1"/>
      <c r="S18" s="1"/>
      <c r="T18" s="1"/>
    </row>
    <row r="19" spans="1:20" ht="15.75" thickBot="1">
      <c r="A19" s="177"/>
      <c r="B19" s="178" t="s">
        <v>49</v>
      </c>
      <c r="C19" s="179">
        <f>SUM(C18:C18)</f>
        <v>0</v>
      </c>
      <c r="D19" s="179">
        <f>SUM(D18:D18)</f>
        <v>0</v>
      </c>
      <c r="E19" s="179">
        <f>SUM(E18:E18)</f>
        <v>50</v>
      </c>
      <c r="F19" s="179">
        <f>SUM(F18:F18)</f>
        <v>0</v>
      </c>
      <c r="G19" s="179">
        <f>SUM(G18:G18)</f>
        <v>50</v>
      </c>
      <c r="H19" s="179">
        <f aca="true" t="shared" si="0" ref="H19:P19">H18</f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79">
        <f t="shared" si="0"/>
        <v>50</v>
      </c>
      <c r="P19" s="179">
        <f t="shared" si="0"/>
        <v>50</v>
      </c>
      <c r="Q19" s="206"/>
      <c r="R19" s="1"/>
      <c r="S19" s="1"/>
      <c r="T19" s="1"/>
    </row>
    <row r="20" spans="1:20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1"/>
      <c r="S20" s="1"/>
      <c r="T20" s="1"/>
    </row>
    <row r="21" spans="1:20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1"/>
      <c r="S21" s="1"/>
      <c r="T21" s="1"/>
    </row>
    <row r="22" spans="1:20" ht="38.25" customHeight="1">
      <c r="A22" s="4"/>
      <c r="B22" s="387" t="s">
        <v>89</v>
      </c>
      <c r="C22" s="387"/>
      <c r="D22" s="2"/>
      <c r="F22" s="37" t="s">
        <v>78</v>
      </c>
      <c r="G22" s="36"/>
      <c r="H22" s="2"/>
      <c r="I22" s="4"/>
      <c r="J22" s="4"/>
      <c r="K22" s="2"/>
      <c r="L22" s="2"/>
      <c r="M22" s="2"/>
      <c r="N22" s="2"/>
      <c r="O22" s="2"/>
      <c r="P22" s="2"/>
      <c r="Q22" s="2"/>
      <c r="R22" s="1"/>
      <c r="S22" s="1"/>
      <c r="T22" s="1"/>
    </row>
    <row r="23" spans="1:20" ht="12.75">
      <c r="A23" s="4"/>
      <c r="B23" s="2"/>
      <c r="C23" s="4"/>
      <c r="D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1"/>
      <c r="S23" s="1"/>
      <c r="T23" s="1"/>
    </row>
    <row r="24" spans="1:20" ht="25.5" customHeight="1">
      <c r="A24" s="4"/>
      <c r="B24" s="385" t="s">
        <v>173</v>
      </c>
      <c r="C24" s="385"/>
      <c r="D24" s="385"/>
      <c r="F24" s="2" t="s">
        <v>91</v>
      </c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1"/>
      <c r="S24" s="1"/>
      <c r="T24" s="1"/>
    </row>
    <row r="25" spans="1:20" ht="25.5" customHeight="1">
      <c r="A25" s="4"/>
      <c r="B25" s="37"/>
      <c r="C25" s="54"/>
      <c r="D25" s="2"/>
      <c r="F25" s="36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1"/>
      <c r="S25" s="1"/>
      <c r="T25" s="1"/>
    </row>
    <row r="26" spans="2:6" ht="42" customHeight="1">
      <c r="B26" s="385"/>
      <c r="C26" s="386"/>
      <c r="D26" s="386"/>
      <c r="F26" s="55"/>
    </row>
  </sheetData>
  <sheetProtection/>
  <mergeCells count="37">
    <mergeCell ref="A9:A16"/>
    <mergeCell ref="A7:B7"/>
    <mergeCell ref="C7:G7"/>
    <mergeCell ref="A2:P2"/>
    <mergeCell ref="A3:P3"/>
    <mergeCell ref="A4:T4"/>
    <mergeCell ref="A5:P5"/>
    <mergeCell ref="A6:B6"/>
    <mergeCell ref="C6:D6"/>
    <mergeCell ref="C14:C16"/>
    <mergeCell ref="D14:D16"/>
    <mergeCell ref="E14:E16"/>
    <mergeCell ref="M14:M16"/>
    <mergeCell ref="P14:P16"/>
    <mergeCell ref="J14:J16"/>
    <mergeCell ref="K14:K16"/>
    <mergeCell ref="N14:N16"/>
    <mergeCell ref="Q9:Q16"/>
    <mergeCell ref="H10:K10"/>
    <mergeCell ref="M10:P10"/>
    <mergeCell ref="H11:K11"/>
    <mergeCell ref="M11:P11"/>
    <mergeCell ref="H12:K12"/>
    <mergeCell ref="M12:P12"/>
    <mergeCell ref="H13:K13"/>
    <mergeCell ref="M13:P13"/>
    <mergeCell ref="O14:O16"/>
    <mergeCell ref="B22:C22"/>
    <mergeCell ref="B24:D24"/>
    <mergeCell ref="B26:D26"/>
    <mergeCell ref="G14:G16"/>
    <mergeCell ref="H14:H16"/>
    <mergeCell ref="I14:I16"/>
    <mergeCell ref="F14:F16"/>
    <mergeCell ref="B9:B16"/>
    <mergeCell ref="C9:G13"/>
    <mergeCell ref="H9:P9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6"/>
  <sheetViews>
    <sheetView view="pageBreakPreview" zoomScale="90" zoomScaleSheetLayoutView="90" zoomScalePageLayoutView="0" workbookViewId="0" topLeftCell="A1">
      <selection activeCell="P24" sqref="P24"/>
    </sheetView>
  </sheetViews>
  <sheetFormatPr defaultColWidth="9.140625" defaultRowHeight="12.75"/>
  <cols>
    <col min="1" max="1" width="8.28125" style="44" customWidth="1"/>
    <col min="2" max="2" width="26.28125" style="44" customWidth="1"/>
    <col min="3" max="4" width="12.00390625" style="44" customWidth="1"/>
    <col min="5" max="5" width="13.00390625" style="44" customWidth="1"/>
    <col min="6" max="6" width="15.7109375" style="44" customWidth="1"/>
    <col min="7" max="7" width="12.140625" style="44" customWidth="1"/>
    <col min="8" max="8" width="13.421875" style="44" customWidth="1"/>
    <col min="9" max="10" width="13.57421875" style="44" customWidth="1"/>
    <col min="11" max="11" width="13.7109375" style="44" customWidth="1"/>
    <col min="12" max="12" width="12.00390625" style="44" hidden="1" customWidth="1"/>
    <col min="13" max="13" width="13.7109375" style="44" customWidth="1"/>
    <col min="14" max="14" width="13.00390625" style="44" customWidth="1"/>
    <col min="15" max="15" width="13.421875" style="44" customWidth="1"/>
    <col min="16" max="16" width="14.7109375" style="44" customWidth="1"/>
    <col min="17" max="17" width="34.7109375" style="44" customWidth="1"/>
  </cols>
  <sheetData>
    <row r="2" spans="1:20" ht="39" customHeight="1">
      <c r="A2" s="301" t="s">
        <v>188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"/>
      <c r="R2" s="1"/>
      <c r="S2" s="1"/>
      <c r="T2" s="1"/>
    </row>
    <row r="3" spans="1:20" ht="9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"/>
      <c r="R3" s="1"/>
      <c r="S3" s="1"/>
      <c r="T3" s="1"/>
    </row>
    <row r="4" spans="1:20" ht="18.75" customHeight="1">
      <c r="A4" s="330" t="s">
        <v>97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35.25" customHeight="1">
      <c r="A5" s="302" t="s">
        <v>189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2"/>
      <c r="R5" s="1"/>
      <c r="S5" s="1"/>
      <c r="T5" s="1"/>
    </row>
    <row r="6" spans="1:20" ht="18">
      <c r="A6" s="298" t="s">
        <v>8</v>
      </c>
      <c r="B6" s="298"/>
      <c r="C6" s="303" t="s">
        <v>175</v>
      </c>
      <c r="D6" s="303"/>
      <c r="E6" s="20"/>
      <c r="F6" s="20"/>
      <c r="G6" s="20"/>
      <c r="H6" s="7"/>
      <c r="I6" s="8"/>
      <c r="J6" s="8"/>
      <c r="K6" s="7"/>
      <c r="L6" s="7"/>
      <c r="M6" s="7"/>
      <c r="N6" s="7"/>
      <c r="O6" s="7"/>
      <c r="P6" s="7"/>
      <c r="Q6" s="2"/>
      <c r="R6" s="1"/>
      <c r="S6" s="1"/>
      <c r="T6" s="1"/>
    </row>
    <row r="7" spans="1:20" ht="18">
      <c r="A7" s="298"/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2"/>
      <c r="R7" s="1"/>
      <c r="S7" s="1"/>
      <c r="T7" s="1"/>
    </row>
    <row r="8" spans="1:20" ht="18" thickBot="1">
      <c r="A8" s="21"/>
      <c r="B8" s="20"/>
      <c r="C8" s="21"/>
      <c r="D8" s="20"/>
      <c r="E8" s="20"/>
      <c r="F8" s="20"/>
      <c r="G8" s="20"/>
      <c r="H8" s="2"/>
      <c r="I8" s="4"/>
      <c r="J8" s="4"/>
      <c r="K8" s="2"/>
      <c r="L8" s="2"/>
      <c r="M8" s="2"/>
      <c r="N8" s="2"/>
      <c r="O8" s="2"/>
      <c r="P8" s="37" t="s">
        <v>176</v>
      </c>
      <c r="Q8" s="2"/>
      <c r="R8" s="1"/>
      <c r="S8" s="1"/>
      <c r="T8" s="1"/>
    </row>
    <row r="9" spans="1:20" ht="15.75" customHeight="1" thickBot="1">
      <c r="A9" s="299" t="s">
        <v>4</v>
      </c>
      <c r="B9" s="309" t="s">
        <v>5</v>
      </c>
      <c r="C9" s="312" t="s">
        <v>6</v>
      </c>
      <c r="D9" s="313"/>
      <c r="E9" s="313"/>
      <c r="F9" s="313"/>
      <c r="G9" s="314"/>
      <c r="H9" s="334" t="s">
        <v>70</v>
      </c>
      <c r="I9" s="335"/>
      <c r="J9" s="335"/>
      <c r="K9" s="335"/>
      <c r="L9" s="335"/>
      <c r="M9" s="335"/>
      <c r="N9" s="335"/>
      <c r="O9" s="335"/>
      <c r="P9" s="336"/>
      <c r="Q9" s="382" t="s">
        <v>7</v>
      </c>
      <c r="R9" s="1"/>
      <c r="S9" s="1"/>
      <c r="T9" s="1"/>
    </row>
    <row r="10" spans="1:20" ht="15.75" thickBot="1">
      <c r="A10" s="300"/>
      <c r="B10" s="310"/>
      <c r="C10" s="315"/>
      <c r="D10" s="316"/>
      <c r="E10" s="316"/>
      <c r="F10" s="316"/>
      <c r="G10" s="317"/>
      <c r="H10" s="322" t="s">
        <v>100</v>
      </c>
      <c r="I10" s="327"/>
      <c r="J10" s="327"/>
      <c r="K10" s="327"/>
      <c r="L10" s="24"/>
      <c r="M10" s="322" t="s">
        <v>71</v>
      </c>
      <c r="N10" s="323"/>
      <c r="O10" s="323"/>
      <c r="P10" s="324"/>
      <c r="Q10" s="382"/>
      <c r="R10" s="1"/>
      <c r="S10" s="1"/>
      <c r="T10" s="1"/>
    </row>
    <row r="11" spans="1:20" ht="15.75" thickBot="1">
      <c r="A11" s="300"/>
      <c r="B11" s="310"/>
      <c r="C11" s="315"/>
      <c r="D11" s="316"/>
      <c r="E11" s="316"/>
      <c r="F11" s="316"/>
      <c r="G11" s="317"/>
      <c r="H11" s="322" t="s">
        <v>1</v>
      </c>
      <c r="I11" s="327"/>
      <c r="J11" s="327"/>
      <c r="K11" s="327"/>
      <c r="L11" s="24"/>
      <c r="M11" s="322" t="s">
        <v>2</v>
      </c>
      <c r="N11" s="323"/>
      <c r="O11" s="323"/>
      <c r="P11" s="324"/>
      <c r="Q11" s="382"/>
      <c r="R11" s="1"/>
      <c r="S11" s="1"/>
      <c r="T11" s="1"/>
    </row>
    <row r="12" spans="1:20" ht="15.75" thickBot="1">
      <c r="A12" s="300"/>
      <c r="B12" s="310"/>
      <c r="C12" s="315"/>
      <c r="D12" s="316"/>
      <c r="E12" s="316"/>
      <c r="F12" s="316"/>
      <c r="G12" s="317"/>
      <c r="H12" s="322"/>
      <c r="I12" s="327"/>
      <c r="J12" s="327"/>
      <c r="K12" s="327"/>
      <c r="L12" s="24"/>
      <c r="M12" s="322"/>
      <c r="N12" s="327"/>
      <c r="O12" s="327"/>
      <c r="P12" s="328"/>
      <c r="Q12" s="382"/>
      <c r="R12" s="1"/>
      <c r="S12" s="1"/>
      <c r="T12" s="1"/>
    </row>
    <row r="13" spans="1:20" ht="15.75" thickBot="1">
      <c r="A13" s="300"/>
      <c r="B13" s="310"/>
      <c r="C13" s="318"/>
      <c r="D13" s="319"/>
      <c r="E13" s="319"/>
      <c r="F13" s="319"/>
      <c r="G13" s="320"/>
      <c r="H13" s="325"/>
      <c r="I13" s="383"/>
      <c r="J13" s="383"/>
      <c r="K13" s="383"/>
      <c r="L13" s="38"/>
      <c r="M13" s="325"/>
      <c r="N13" s="383"/>
      <c r="O13" s="383"/>
      <c r="P13" s="333"/>
      <c r="Q13" s="382"/>
      <c r="R13" s="1"/>
      <c r="S13" s="1"/>
      <c r="T13" s="1"/>
    </row>
    <row r="14" spans="1:20" ht="13.5" customHeight="1" thickBot="1">
      <c r="A14" s="300"/>
      <c r="B14" s="310"/>
      <c r="C14" s="305" t="s">
        <v>19</v>
      </c>
      <c r="D14" s="305" t="s">
        <v>16</v>
      </c>
      <c r="E14" s="305" t="s">
        <v>14</v>
      </c>
      <c r="F14" s="305" t="s">
        <v>21</v>
      </c>
      <c r="G14" s="305" t="s">
        <v>3</v>
      </c>
      <c r="H14" s="304" t="s">
        <v>15</v>
      </c>
      <c r="I14" s="304" t="s">
        <v>16</v>
      </c>
      <c r="J14" s="304" t="s">
        <v>14</v>
      </c>
      <c r="K14" s="304" t="s">
        <v>65</v>
      </c>
      <c r="L14" s="27" t="s">
        <v>69</v>
      </c>
      <c r="M14" s="304" t="s">
        <v>15</v>
      </c>
      <c r="N14" s="304" t="s">
        <v>16</v>
      </c>
      <c r="O14" s="304" t="s">
        <v>14</v>
      </c>
      <c r="P14" s="304" t="s">
        <v>65</v>
      </c>
      <c r="Q14" s="382"/>
      <c r="R14" s="1"/>
      <c r="S14" s="1"/>
      <c r="T14" s="1"/>
    </row>
    <row r="15" spans="1:20" ht="12.75" customHeight="1" thickBot="1">
      <c r="A15" s="300"/>
      <c r="B15" s="310"/>
      <c r="C15" s="304"/>
      <c r="D15" s="304"/>
      <c r="E15" s="304"/>
      <c r="F15" s="304"/>
      <c r="G15" s="304"/>
      <c r="H15" s="304"/>
      <c r="I15" s="304"/>
      <c r="J15" s="304"/>
      <c r="K15" s="304"/>
      <c r="L15" s="27" t="s">
        <v>68</v>
      </c>
      <c r="M15" s="304"/>
      <c r="N15" s="304"/>
      <c r="O15" s="304"/>
      <c r="P15" s="304"/>
      <c r="Q15" s="382"/>
      <c r="R15" s="1"/>
      <c r="S15" s="1"/>
      <c r="T15" s="1"/>
    </row>
    <row r="16" spans="1:20" ht="3.75" customHeight="1" hidden="1" thickBot="1">
      <c r="A16" s="300"/>
      <c r="B16" s="311"/>
      <c r="C16" s="378"/>
      <c r="D16" s="378"/>
      <c r="E16" s="378"/>
      <c r="F16" s="378"/>
      <c r="G16" s="378"/>
      <c r="H16" s="378"/>
      <c r="I16" s="378"/>
      <c r="J16" s="378"/>
      <c r="K16" s="378"/>
      <c r="L16" s="39" t="s">
        <v>68</v>
      </c>
      <c r="M16" s="378"/>
      <c r="N16" s="378"/>
      <c r="O16" s="378"/>
      <c r="P16" s="378"/>
      <c r="Q16" s="382"/>
      <c r="R16" s="1"/>
      <c r="S16" s="1"/>
      <c r="T16" s="1"/>
    </row>
    <row r="17" spans="1:20" ht="13.5" thickBot="1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/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3"/>
      <c r="S17" s="3"/>
      <c r="T17" s="3"/>
    </row>
    <row r="18" spans="1:20" ht="125.25" customHeight="1">
      <c r="A18" s="175" t="s">
        <v>191</v>
      </c>
      <c r="B18" s="30" t="s">
        <v>190</v>
      </c>
      <c r="C18" s="183"/>
      <c r="D18" s="184"/>
      <c r="E18" s="184">
        <v>60</v>
      </c>
      <c r="F18" s="185"/>
      <c r="G18" s="186">
        <f>C18+D18+E18+F18</f>
        <v>60</v>
      </c>
      <c r="H18" s="183"/>
      <c r="I18" s="184"/>
      <c r="J18" s="201">
        <v>32.598</v>
      </c>
      <c r="K18" s="202">
        <f>H18+I18+J18</f>
        <v>32.598</v>
      </c>
      <c r="L18" s="195">
        <f>K18/G18*100</f>
        <v>54.33</v>
      </c>
      <c r="M18" s="193">
        <f>C18-H18</f>
        <v>0</v>
      </c>
      <c r="N18" s="194">
        <f>D18-I18</f>
        <v>0</v>
      </c>
      <c r="O18" s="194">
        <f>E18-J18</f>
        <v>27.402</v>
      </c>
      <c r="P18" s="205">
        <f>M18+N18+O18</f>
        <v>27.402</v>
      </c>
      <c r="Q18" s="207" t="s">
        <v>224</v>
      </c>
      <c r="R18" s="1"/>
      <c r="S18" s="1"/>
      <c r="T18" s="1"/>
    </row>
    <row r="19" spans="1:20" ht="15.75" thickBot="1">
      <c r="A19" s="177"/>
      <c r="B19" s="178" t="s">
        <v>49</v>
      </c>
      <c r="C19" s="179">
        <f>SUM(C18:C18)</f>
        <v>0</v>
      </c>
      <c r="D19" s="179">
        <f>SUM(D18:D18)</f>
        <v>0</v>
      </c>
      <c r="E19" s="179">
        <f>SUM(E18:E18)</f>
        <v>60</v>
      </c>
      <c r="F19" s="179">
        <f>SUM(F18:F18)</f>
        <v>0</v>
      </c>
      <c r="G19" s="179">
        <f>SUM(G18:G18)</f>
        <v>60</v>
      </c>
      <c r="H19" s="179">
        <f aca="true" t="shared" si="0" ref="H19:P19">H18</f>
        <v>0</v>
      </c>
      <c r="I19" s="179">
        <f t="shared" si="0"/>
        <v>0</v>
      </c>
      <c r="J19" s="179">
        <f t="shared" si="0"/>
        <v>32.598</v>
      </c>
      <c r="K19" s="179">
        <f t="shared" si="0"/>
        <v>32.598</v>
      </c>
      <c r="L19" s="179">
        <f t="shared" si="0"/>
        <v>54.33</v>
      </c>
      <c r="M19" s="179">
        <f t="shared" si="0"/>
        <v>0</v>
      </c>
      <c r="N19" s="179">
        <f t="shared" si="0"/>
        <v>0</v>
      </c>
      <c r="O19" s="179">
        <f t="shared" si="0"/>
        <v>27.402</v>
      </c>
      <c r="P19" s="179">
        <f t="shared" si="0"/>
        <v>27.402</v>
      </c>
      <c r="Q19" s="206"/>
      <c r="R19" s="1"/>
      <c r="S19" s="1"/>
      <c r="T19" s="1"/>
    </row>
    <row r="20" spans="1:20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1"/>
      <c r="S20" s="1"/>
      <c r="T20" s="1"/>
    </row>
    <row r="21" spans="1:20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1"/>
      <c r="S21" s="1"/>
      <c r="T21" s="1"/>
    </row>
    <row r="22" spans="1:20" ht="38.25" customHeight="1">
      <c r="A22" s="4"/>
      <c r="B22" s="387" t="s">
        <v>89</v>
      </c>
      <c r="C22" s="387"/>
      <c r="D22" s="2"/>
      <c r="F22" s="37" t="s">
        <v>78</v>
      </c>
      <c r="G22" s="36"/>
      <c r="H22" s="2"/>
      <c r="I22" s="4"/>
      <c r="J22" s="4"/>
      <c r="K22" s="2"/>
      <c r="L22" s="2"/>
      <c r="M22" s="2"/>
      <c r="N22" s="2"/>
      <c r="O22" s="2"/>
      <c r="P22" s="2"/>
      <c r="Q22" s="2"/>
      <c r="R22" s="1"/>
      <c r="S22" s="1"/>
      <c r="T22" s="1"/>
    </row>
    <row r="23" spans="1:20" ht="12.75">
      <c r="A23" s="4"/>
      <c r="B23" s="2"/>
      <c r="C23" s="4"/>
      <c r="D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1"/>
      <c r="S23" s="1"/>
      <c r="T23" s="1"/>
    </row>
    <row r="24" spans="1:20" ht="25.5" customHeight="1">
      <c r="A24" s="4"/>
      <c r="B24" s="385" t="s">
        <v>173</v>
      </c>
      <c r="C24" s="385"/>
      <c r="D24" s="385"/>
      <c r="F24" s="2" t="s">
        <v>91</v>
      </c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1"/>
      <c r="S24" s="1"/>
      <c r="T24" s="1"/>
    </row>
    <row r="25" spans="1:20" ht="25.5" customHeight="1">
      <c r="A25" s="4"/>
      <c r="B25" s="37"/>
      <c r="C25" s="54"/>
      <c r="D25" s="2"/>
      <c r="F25" s="36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1"/>
      <c r="S25" s="1"/>
      <c r="T25" s="1"/>
    </row>
    <row r="26" spans="2:6" ht="42" customHeight="1">
      <c r="B26" s="385"/>
      <c r="C26" s="386"/>
      <c r="D26" s="386"/>
      <c r="F26" s="55"/>
    </row>
  </sheetData>
  <sheetProtection/>
  <mergeCells count="37">
    <mergeCell ref="A9:A16"/>
    <mergeCell ref="A7:B7"/>
    <mergeCell ref="C7:G7"/>
    <mergeCell ref="A2:P2"/>
    <mergeCell ref="A3:P3"/>
    <mergeCell ref="A4:T4"/>
    <mergeCell ref="A5:P5"/>
    <mergeCell ref="A6:B6"/>
    <mergeCell ref="C6:D6"/>
    <mergeCell ref="C14:C16"/>
    <mergeCell ref="D14:D16"/>
    <mergeCell ref="E14:E16"/>
    <mergeCell ref="M14:M16"/>
    <mergeCell ref="P14:P16"/>
    <mergeCell ref="J14:J16"/>
    <mergeCell ref="K14:K16"/>
    <mergeCell ref="N14:N16"/>
    <mergeCell ref="Q9:Q16"/>
    <mergeCell ref="H10:K10"/>
    <mergeCell ref="M10:P10"/>
    <mergeCell ref="H11:K11"/>
    <mergeCell ref="M11:P11"/>
    <mergeCell ref="H12:K12"/>
    <mergeCell ref="M12:P12"/>
    <mergeCell ref="H13:K13"/>
    <mergeCell ref="M13:P13"/>
    <mergeCell ref="O14:O16"/>
    <mergeCell ref="B22:C22"/>
    <mergeCell ref="B24:D24"/>
    <mergeCell ref="B26:D26"/>
    <mergeCell ref="G14:G16"/>
    <mergeCell ref="H14:H16"/>
    <mergeCell ref="I14:I16"/>
    <mergeCell ref="F14:F16"/>
    <mergeCell ref="B9:B16"/>
    <mergeCell ref="C9:G13"/>
    <mergeCell ref="H9:P9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7109375" style="0" customWidth="1"/>
  </cols>
  <sheetData>
    <row r="1" ht="12.75">
      <c r="A1">
        <f>Отдых!P55+'Развитие образования'!U50+'Комплексная безопасность'!P61+'Доступная среда '!P19+Физкультура!P23+Молодежка!P20+Наркомания!P19+'Инициативы гражд. общ.'!P19</f>
        <v>1092447.4111100002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2020-04-09T06:26:30Z</cp:lastPrinted>
  <dcterms:created xsi:type="dcterms:W3CDTF">1996-10-08T23:32:33Z</dcterms:created>
  <dcterms:modified xsi:type="dcterms:W3CDTF">2020-04-09T06:35:08Z</dcterms:modified>
  <cp:category/>
  <cp:version/>
  <cp:contentType/>
  <cp:contentStatus/>
</cp:coreProperties>
</file>