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Отдых" sheetId="1" r:id="rId1"/>
    <sheet name="Развитие образования" sheetId="2" r:id="rId2"/>
    <sheet name="Комплексная безопасность" sheetId="3" r:id="rId3"/>
    <sheet name="доступная среда 75" sheetId="4" r:id="rId4"/>
    <sheet name="Лист1" sheetId="5" r:id="rId5"/>
  </sheets>
  <definedNames>
    <definedName name="_xlnm.Print_Area" localSheetId="3">'доступная среда 75'!$A$1:$S$22</definedName>
    <definedName name="_xlnm.Print_Area" localSheetId="2">'Комплексная безопасность'!$A$1:$S$69</definedName>
    <definedName name="_xlnm.Print_Area" localSheetId="0">'Отдых'!$A$1:$S$79</definedName>
    <definedName name="_xlnm.Print_Area" localSheetId="1">'Развитие образования'!$A$1:$W$66</definedName>
  </definedNames>
  <calcPr fullCalcOnLoad="1"/>
</workbook>
</file>

<file path=xl/sharedStrings.xml><?xml version="1.0" encoding="utf-8"?>
<sst xmlns="http://schemas.openxmlformats.org/spreadsheetml/2006/main" count="374" uniqueCount="220">
  <si>
    <t xml:space="preserve">            Фактическое исполнение             </t>
  </si>
  <si>
    <t xml:space="preserve">    отчетного года     </t>
  </si>
  <si>
    <t xml:space="preserve">       Программы       </t>
  </si>
  <si>
    <t xml:space="preserve">Всего </t>
  </si>
  <si>
    <t>N пункта Программы</t>
  </si>
  <si>
    <t>Наименование мероприятия Программы</t>
  </si>
  <si>
    <t xml:space="preserve">   Плановое   финансирование</t>
  </si>
  <si>
    <t xml:space="preserve">  Сведения о    выполнении,  количественные  и (или)   качественные  показатели, характеризующие выполнение  </t>
  </si>
  <si>
    <t xml:space="preserve">Срок реализации Программы </t>
  </si>
  <si>
    <t xml:space="preserve">Ответственный за исполнение Программы </t>
  </si>
  <si>
    <t>Курсовая подготовка и переподготовка руководителей и педагогических работников образовательных учреждений: в том числе в области информационно-коммуникационных технологий</t>
  </si>
  <si>
    <t xml:space="preserve">Проведение аттестации рабочих мест </t>
  </si>
  <si>
    <t>Проведение мероприятий по району</t>
  </si>
  <si>
    <t>Проезд к месту отдыха работников (по Северам)</t>
  </si>
  <si>
    <t xml:space="preserve">  Из  районного бюджета </t>
  </si>
  <si>
    <t>Из федерального бюджета</t>
  </si>
  <si>
    <t>Из краевого бюджета</t>
  </si>
  <si>
    <t>Организация работы социальных гостиных на базе общеобразовательных учреждений</t>
  </si>
  <si>
    <t xml:space="preserve">Приобретение школьных автобусов для образовательных учреждений </t>
  </si>
  <si>
    <t>Из федераль-ного бюджета</t>
  </si>
  <si>
    <t>Муниципальное задание - Предоставление дополнительного образования</t>
  </si>
  <si>
    <t>Внебюджетные источники</t>
  </si>
  <si>
    <t>Отчет об исполнении муниципальной Программы "Развитие муниципальной системы образования</t>
  </si>
  <si>
    <t>Амурского муниципального района Хабаровского края на 2014-2020 годы", тыс. руб.</t>
  </si>
  <si>
    <t>2014-2020 гг.</t>
  </si>
  <si>
    <t>Изготовление проектно-сметной документации по объекту "Детский сад на 80 мест в пос. Литовко. Реконструкция"</t>
  </si>
  <si>
    <t xml:space="preserve"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финансового обеспечения 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</si>
  <si>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возмещения расходов, свя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</si>
  <si>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государственной программы Хабаровского края "Развитие образования и молодежной политики Хабаровского края"</t>
  </si>
  <si>
    <t>Муниципальное задание - Предоставление общедоступности и бесплатного начального общего образования, основного общего образования, среднего (полного) общего образования по основным общеобразовательным программам в дневных общеобразовательных учреждениях, в т.ч. учащимся с ограниченными возможностями здоровья</t>
  </si>
  <si>
    <t xml:space="preserve">Проживание детей в интернате (с разъездов) в  г. Комсомольск на Амуре  (18 человек) </t>
  </si>
  <si>
    <t>Открытие дошкольных групп на базе муниципальных бюджетных образовательных учреждений.</t>
  </si>
  <si>
    <t>Обеспечение питанием детей льготной категории   школы.</t>
  </si>
  <si>
    <r>
      <t xml:space="preserve"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 выплата </t>
    </r>
    <r>
      <rPr>
        <sz val="10"/>
        <color indexed="10"/>
        <rFont val="Times New Roman"/>
        <family val="1"/>
      </rPr>
      <t xml:space="preserve">дополнительной </t>
    </r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</si>
  <si>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обеспечения детей-сирот,</t>
  </si>
  <si>
    <t>Закон Хабаровского края от 31.10.2007 № 147 «О наделении органов местного самоуправления государственными полномочиями Хабаровского края по реализации отдельных направлений приоритетного национального проекта «Образование», в части выплаты ежемесячного во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</si>
  <si>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рамках государстве</t>
  </si>
  <si>
    <t>Повышение доступности и качества дополнительного образования детей</t>
  </si>
  <si>
    <t>Организация работы с одаренными детьми в рамках подпрограммы "Одаренные дети"</t>
  </si>
  <si>
    <t>Обеспечение образовательных учреждений лицензионным программным обеспечением, оснащение образовательных учреждений средствами защиты информатизаии</t>
  </si>
  <si>
    <t>Оснащение компьютерным и презентационным оборудованием муниципальных дошкольных образовательных организаций</t>
  </si>
  <si>
    <t>Обновление парка компьютерных классов и оснащение интерактивным оборудованием начальных классов общеобразовательных организаций</t>
  </si>
  <si>
    <t>Оснащение  классов во всех муниципальных общеобразовательных учреждениях для введения в ООО</t>
  </si>
  <si>
    <t>Внедрение новых технологий,Обобщение педагогического опыта учителей-новаторов в области информатизации</t>
  </si>
  <si>
    <t>Ведение единой локальной вычислительной сети. Приобретение средств оборудования</t>
  </si>
  <si>
    <t>Проведение капитальных  кровель, констукций зданий, внутренних помещений, инженерных и электрических сетей, сантехнического оборудования, благоустройство территорий, изготовление проктно-сметной документации</t>
  </si>
  <si>
    <t xml:space="preserve">Организация работы с педагогическими и руководящими кадрами </t>
  </si>
  <si>
    <t>Муниципальное задание  МБОУ ИМЦ - организация предоставления дополнительного образования, переподготовки и повышения квалификации, консультационных услуг, в сфере образования и инновационная деятельность</t>
  </si>
  <si>
    <t xml:space="preserve">Муниципальное задание МБОУ  ХЭССО - (оказание услуг) подведомственных учреждени, в сфере образования </t>
  </si>
  <si>
    <t>Закон Хабаровского края от 14.11.2007 № 153 «О наделении органов местного самоуправления Хабаровского края отдельными государственными полномочиями Хабаровского края по предоставлению отдельных гарантий прав граждан в области образования», в части возмеще</t>
  </si>
  <si>
    <t>Закон Хабаровского края от 14.11.2007 №153 "О наделении органов местного самоуправления Хабаровского края отдельными государственными полномочиями Хабаровского края по предоставлению отдельных гарантий прав граждан в области образования , в части компенса</t>
  </si>
  <si>
    <t>ИТОГО</t>
  </si>
  <si>
    <t>Мероприятия в рамках подпрограммы "Воспитания школьников" по общеобразовательным учреждениям</t>
  </si>
  <si>
    <t>Мероприятия в рамках подпрограммы "Воспитания школьников" по учреждениям дополнительного образования</t>
  </si>
  <si>
    <t>МБОУ СОШ №3 п.Эльбан Выполнение комплекса работ по установке указателей движения визуальных и тактильных пандусов</t>
  </si>
  <si>
    <t>МБОУ СОШ с.Вознесенское Создание условий безбарьерной среды в учреждении, в том числе выполнение комплекса работ по установке указателей движения визуальных и тактильных, пандусов и поручней</t>
  </si>
  <si>
    <t>1.2.2</t>
  </si>
  <si>
    <t>1.2.3</t>
  </si>
  <si>
    <t>1.1</t>
  </si>
  <si>
    <t>Субсидии на финансовое обеспечение муниципального задания на оказание муниципальной услуги в МАОУ ДОД ДООПЦ "Юность" (загородный оздоровительный лагерь)</t>
  </si>
  <si>
    <t>1.2.</t>
  </si>
  <si>
    <t>2.2.1</t>
  </si>
  <si>
    <t xml:space="preserve">Реконструкция и ремонт помещений МАОУ ДОД ДООПЦ "Юность" (загородный оздоровительный лагерь), подготовка к летней оздоровительной кампании </t>
  </si>
  <si>
    <t>2.2.2</t>
  </si>
  <si>
    <t>Подготовка муниципальных образовательных учреждений к летнему отдыху детей в соответствии санитарно-эпидемиологическим и противопожарным правилам и требованиям</t>
  </si>
  <si>
    <t>2.4.1</t>
  </si>
  <si>
    <t>Проведение семинаров для организаторов летнего отдыха</t>
  </si>
  <si>
    <t>Проведение районного смотра-конкурса по итогам организации летней оздоровительной кампании в системе образования района</t>
  </si>
  <si>
    <t>2.4.4</t>
  </si>
  <si>
    <t>Проведение итогов организации летней оздоровительной кампании</t>
  </si>
  <si>
    <t>2.5.4</t>
  </si>
  <si>
    <t>2.6.1</t>
  </si>
  <si>
    <t>Организация передвижных (стационарных) палаточных лагерей (экспедиций, сборов) с применением инновационных форм и технологий</t>
  </si>
  <si>
    <t>2.6.2</t>
  </si>
  <si>
    <t>Проведение профильных лагерей, учебно-игровых сборов для вожатых, инструкторов по туризму, школы юных экологов и др. в каникулярный период</t>
  </si>
  <si>
    <t>2.6.4</t>
  </si>
  <si>
    <t>Проведение массовых мероприятий для школьников в каникулярный период, участие в краевых мероприятиях в каникулярный период</t>
  </si>
  <si>
    <t>2.7.1</t>
  </si>
  <si>
    <t>Организация рабочих мест для подростков в период летних каникул в муниципальных организациях</t>
  </si>
  <si>
    <t>в Амурском муниципальном районе на 2014-2020 годы"</t>
  </si>
  <si>
    <t>2.4.3</t>
  </si>
  <si>
    <t>Отчет об исполнении муниципальной Программы "Организация отдыха и оздоровления детей в каникулярное время</t>
  </si>
  <si>
    <t>Наименование Программы "Организация отдыха и оздоровления детей в каникулярное время в Амурском муниципальном районе на 2014-2020 годы"</t>
  </si>
  <si>
    <t>Муниципальное задание - Реализация основной общеобразовательной  программы дошкольного образования (обучение, воспитание, развитие, присмотр, уход и оздоровление) детей дошкольного возраста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</si>
  <si>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финансового обеспечения мер социальной поддержки педагогических работников при выходе на пенсию и выпускников при устройстве на работу в образовательные организации государственной программы Хабаровского края "Развитие образования и молодежной политики Хабаровского края"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</si>
  <si>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возмещения расходов, связанных с предоставлением мер социальной поддержки по оплате жилого помещения с отоплением и освещением педагогическим работникам государственной программы Хабаровского края "Развитие социальной защиты населения Хабаровского края"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</si>
  <si>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финансового обеспечения мер социальной поддержки педагогических работников при выходе на пенсию и выпускников при устройстве на работу в образовательные организации в рамках государственной программы Хабаровского края "Развитие образования и молодежной политики Хабаровского края"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</si>
  <si>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возмещения расходов, связанных с предоставлением социальной поддержки по оплате жилого помещения с отоплением и освещением педагогическим работникам государственной программы Хабаровского края "Развитие социальной защиты населения Хабаровского края"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</si>
  <si>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 выплата дополнительной компенсации на питание в рамках государственной программы Хабаровского края "Развитие социальной защиты населения Хабаровского края"</t>
  </si>
  <si>
    <t>Муниципальное задание - Предоставление дополнительного образования (спортивных, художественно-эстетических, спортивно-турестических, туристско-краеведческих, социально-педагогических, патриотических, эколого-биологических и др.)</t>
  </si>
  <si>
    <t>Организация работы с педагогическими и руководящими кадрами в рамках подпрограммы "Педагогические кадры"</t>
  </si>
  <si>
    <t>Компенсация расходов на оплату стоимости проезда и провоза багажа к месту отдыха и обратно</t>
  </si>
  <si>
    <t>Закон Хабаровского края от 14.11.2007 № 153 «О наделении органов местного самоуправления Хабаровского края отдельными государственными полномочиями Хабаровского края по предоставлению отдельных гарантий прав граждан в области образования», в части возмещения расходов, связанных с предоставлением мер социальной поддержки по оплате жилого помещения с отоплением и освещением педагогическим работникам государственной программы Хабаровского края "Развитие социальной защиты населения Хабаровского края"</t>
  </si>
  <si>
    <t>Закон Хабаровского края от 14.11.2007 №153 "О наделении органов местного самоуправления Хабаровского края отдельными государственными полномочиями Хабаровского края по предоставлению отдельных гарантий прав граждан в области образования , в части компенсации части родительской платы за содержание ребенка в государственных и муниципальных образовательных организациях, реализующих основную общеобразовательную программу дошкольного образования в рамках государственной программы Хабаровского края "Развитие образования и молодежной политики Хабаровского края"</t>
  </si>
  <si>
    <t>Наименование Программы "Развитие муниципальной системы образования Амурского муниципального района Хабаровского края на 2014-2020 годы"</t>
  </si>
  <si>
    <t>Подбор и подготовка кадров для лагерей с дневным пребыванием детей и МАОУ ДОД ДООПЦ "Юность"(загородный оздоровительный лагерь)</t>
  </si>
  <si>
    <t>2.3.1</t>
  </si>
  <si>
    <t>2.5.5</t>
  </si>
  <si>
    <t>Компенсация части стоимости путевки в загородный оздоровительный лагерь</t>
  </si>
  <si>
    <t>Постановление Правительства Хабаровского края от 30.01.2014 №16-пр "О порядке предоставления и распределении субсидий из краевого бюджета бюджетам муниципальных образований края на софинансирование расходных обязательств муниципальных образований края по повышению оплаты труда отдельных категорий работников муниципальных учреждений на 2014 год"</t>
  </si>
  <si>
    <t>Спонсорская помощь ОАО Полиметал</t>
  </si>
  <si>
    <t>Улучшение условий и качества предоставления услуг</t>
  </si>
  <si>
    <t>содержание  ЗОЛ "Орбита"</t>
  </si>
  <si>
    <t>обеспечение педагогическими и медицинскими кадрами  лагерей с дневным пребыванием</t>
  </si>
  <si>
    <t>соответствие лагерей с дневным пребыванием санитарно-эпидемиологическим и противопожарным правилам</t>
  </si>
  <si>
    <t>участие в краевых мероприятиях,  увеличение охвата детей в массовых районных мероприятиях</t>
  </si>
  <si>
    <t>соответствие базы ЗОЛ  "Орбита" современным требованиям, привлечение для отдыха большего количества детей</t>
  </si>
  <si>
    <t>в ларерях с дневным пребыванием в каникулярный период оздоровлено   1850 детей</t>
  </si>
  <si>
    <t>Ведутся работы по обустройству дренажной системы, работы выполнены на 80%</t>
  </si>
  <si>
    <t xml:space="preserve">создание 307 рабочих мест для подростков в каникулярный период </t>
  </si>
  <si>
    <t>Фактические расходы</t>
  </si>
  <si>
    <t>Всего</t>
  </si>
  <si>
    <t xml:space="preserve">Остаток плановых </t>
  </si>
  <si>
    <t xml:space="preserve">Исполнение </t>
  </si>
  <si>
    <t>%</t>
  </si>
  <si>
    <t>Исполнение</t>
  </si>
  <si>
    <t>2.2.3</t>
  </si>
  <si>
    <t>Развитие материально- технической базы (загородный оздорови-тельный лагерь)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</si>
  <si>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обеспечения детей-сирот, детей, оставшихся без попечения родителей и лиц из их числа бесплатным проездом к месту жительства и обратно к месту учебы в рамках государственной программы "Развитие социальной защиты населения Хабаровского края"</t>
  </si>
  <si>
    <t>Фактическое исполнение</t>
  </si>
  <si>
    <t>2.6.3</t>
  </si>
  <si>
    <t>Проведение конкурса проектов (программ)по организации летнего отдыха, оздоровления и занятости несовершеннолетней молодежи</t>
  </si>
  <si>
    <t>2.6.5</t>
  </si>
  <si>
    <t>Проведение спортивно-оздоровительных мероприятий для подростков и молодежи 14-18 лет в каникулярный период</t>
  </si>
  <si>
    <t xml:space="preserve">    итогом финансирование за 2014 год   </t>
  </si>
  <si>
    <t xml:space="preserve">Кредиторская задолженность по дошкольным учреждениям </t>
  </si>
  <si>
    <t>Кредиторская задолженность по общему образованию</t>
  </si>
  <si>
    <t>Кредиторская задолженность дополнительного образования</t>
  </si>
  <si>
    <t>Обеспечение заработной платой медицинских работников и воспитателей лагерей с дневным пребыванием, руководителям профильных объединений</t>
  </si>
  <si>
    <t>Частичная оплата стоимости путевки в лагеря с дневным пребыванием детей</t>
  </si>
  <si>
    <t>2.5.6</t>
  </si>
  <si>
    <t>Кредиторская задолженность прошлых лет(питание)</t>
  </si>
  <si>
    <t>Остаток плановых назначений</t>
  </si>
  <si>
    <t>9.1</t>
  </si>
  <si>
    <t>Обеспечение деятельности (оказание услуг) подведомственных учреждений МБОУ НОШ №1 п.Эльбан-структурное подразделение дополнительного образования "Солнышко"</t>
  </si>
  <si>
    <t>Обеспечение деятельности (оказание услуг) подведомственных учреждений (МКУ ИМЦ)</t>
  </si>
  <si>
    <t>2.3.2</t>
  </si>
  <si>
    <t>Отчет об исполнении муниципальной целевой Программы "Комплексная безопасность образовательного учреждения</t>
  </si>
  <si>
    <t xml:space="preserve"> Амурского муниципального района на 2016-2027 годы"</t>
  </si>
  <si>
    <t xml:space="preserve">Восстановление ограждения территории образовательных учреждений </t>
  </si>
  <si>
    <t xml:space="preserve">Замена дверей лестничных клеток </t>
  </si>
  <si>
    <t>2016-2027 гг.</t>
  </si>
  <si>
    <t>1.3</t>
  </si>
  <si>
    <t>Обеспечение заработной платой МАОУ ДОД ДООПЦ "Юность" (загородный оздоровительный лагерь)</t>
  </si>
  <si>
    <t>9.2</t>
  </si>
  <si>
    <t>Обеспечение деятельности (оказание услуг) подведомственных учреждений ДОУ при образовательных учреждениях (при СОШ)</t>
  </si>
  <si>
    <t>Наименование Программы "Комплексная безопасность образовательного учреждения в Амурском муниципальном районе на 2016-2027 годы"</t>
  </si>
  <si>
    <t>Капитальный ремонт автоматической пожарной сигнализации и системы оповещения и управление эвакуацией</t>
  </si>
  <si>
    <t>1</t>
  </si>
  <si>
    <t xml:space="preserve">   финансирование за 2017 год </t>
  </si>
  <si>
    <t xml:space="preserve">Отчет об исполнении муниципальной целевой Программы " Доступная среда </t>
  </si>
  <si>
    <t xml:space="preserve"> Амурского муниципального района на 2015-2020 годы"</t>
  </si>
  <si>
    <t>Наименование Программы " Доступная среда в Амурском муниципальном районе на 2015-2020 годы"</t>
  </si>
  <si>
    <t>2015-2020 г.</t>
  </si>
  <si>
    <t xml:space="preserve">Доступная среда </t>
  </si>
  <si>
    <t xml:space="preserve">Изготовление проектно-сметной документации по объекту "Детский сад на 80 мест в пос. Литовко. </t>
  </si>
  <si>
    <t xml:space="preserve">Участие в краевом этапе всероссийской олипиады школьников </t>
  </si>
  <si>
    <t>Предоставление муниципальной услуги по хозяйственному обслуживанию учреждений образования</t>
  </si>
  <si>
    <t>Заработная плата с начислениями,комунальные расходы НОШ №1 пос. Эльбан структурное подр-е "Солнышко"</t>
  </si>
  <si>
    <t>Предоставление муниципальной услуги МКУ ИМЦ</t>
  </si>
  <si>
    <t>Субсидия на обеспечение создания в общеобразовательных организациях, расположенных в сельской местности Хабаровского края, условий для занятий физической культурой и спортом в рамках государственной программы Хабаровского края "Развитие образования в хабаровском крае"</t>
  </si>
  <si>
    <t>Открытие дошкольных групп на базе муниципальных бюджетных образовательных учреждений</t>
  </si>
  <si>
    <t>Субсидии местным бюджетам края на реализацию мероприятий по поэтапному внедрению Всеросийского физкультурно-спортивного комплекса "Готов к труду и обороне" (ГТО) в рамках государственной программы Хабаровского края "Развитие физической культуры и спорта в Хабаровском крае"</t>
  </si>
  <si>
    <t xml:space="preserve">   Финансирование за 2018 год</t>
  </si>
  <si>
    <t>Н.Е. Сиденкова</t>
  </si>
  <si>
    <t xml:space="preserve">    итогом финансирование за 2018 год   </t>
  </si>
  <si>
    <t xml:space="preserve">   финансирование за 2018 год   </t>
  </si>
  <si>
    <t>Ограждение территорий школы МБОУ СОШ №3 п.Эльбан, МБОУ СОШ №5 г.Амурска, МБОУ СОШ №2 г.Амурска</t>
  </si>
  <si>
    <t>Организация отдыха и оздоровления детей в каникулярное время МАОУ ДООПЦ"Юность"</t>
  </si>
  <si>
    <t>Учебно-игровые сборы "Топ-экспресс",         "Шаг в будущее"</t>
  </si>
  <si>
    <t>Заработная плата с начислениями МАОУ ДООПЦ"Юность"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</si>
  <si>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рамках государственной программы Хабаровского края "Развитие образования молодежной политики Хабаровского края  (СОШ)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</si>
  <si>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рамках государственной программы Хабаровского края "Развитие образования молодежной политики Хабаровского края" (группы при СОШ)</t>
  </si>
  <si>
    <t>Обеспечение деятельности (оказание услуг) подведомственных учреждений (МКУ ХЭССО)</t>
  </si>
  <si>
    <t>К.С. Терентьева</t>
  </si>
  <si>
    <t>С.В. Егорова</t>
  </si>
  <si>
    <t>Ведуший бухгалтер                           планово-экономического отдела</t>
  </si>
  <si>
    <t>Старший бухгалтер                                отдела финансового и бухгалтерского учета и отчетности</t>
  </si>
  <si>
    <t>Ведуший бухгалтер                                      планово-экономического отдела</t>
  </si>
  <si>
    <t>Старший бухгалтер                                                отдела финансового и бухгалтерского учета и отчетности</t>
  </si>
  <si>
    <t>Ведуший бухгалтер                                             планово-экономического отдела</t>
  </si>
  <si>
    <t>Старший бухгалтер                                        отдела финансового и бухгалтерского учета и отчетности</t>
  </si>
  <si>
    <t>2.5.7</t>
  </si>
  <si>
    <t>Частичная оплата стоимости путевки в загородный оздоровительный лагерь "Орбита"</t>
  </si>
  <si>
    <t>Ремонт кровли МБДОУ №52,  МБДОУ №49,МБДОУ №14,МБДОУ №48,МБОУ СОШ №2,МБОУ СОШ №1 п.Эльбан, МБОУ СОШ №3 п.Эльбан, ДЮСШ, Натуралист Ремонт примыкания переходов МБДОУ №15, МБДОУ №17 Установка радиаторов МБОУ СОШ с.Болонь Монтаж двери "ЦДЮТиЭ" Ремонт помещений "Темп" Замена аварийоной лестницы "Натуралист" Демонтаж козырька "ЦДЮТиЭ"</t>
  </si>
  <si>
    <t>Начальник управления образования</t>
  </si>
  <si>
    <t>Начальник                                          управления образования</t>
  </si>
  <si>
    <t>Возмещение расходов на услугу "Присмотр и уход" за детьми льготной категории ДОУ</t>
  </si>
  <si>
    <t>Возмещение расходов на услугу "Присмотр и уход" за детьми льготной категории в группах при школе</t>
  </si>
  <si>
    <t>Курсовая подготовка и переподготовка работников образовательных учреждений: в том числе в области информационно-коммуникационных технологий</t>
  </si>
  <si>
    <t>за IV квартал 2018 год</t>
  </si>
  <si>
    <t xml:space="preserve">  Сведения о выполнении,количественные и (или) качественные  показатели, характеризующие выполнение  </t>
  </si>
  <si>
    <t>МБУДО ДЦТ "Темп"</t>
  </si>
  <si>
    <t xml:space="preserve">Проживание детей в интернате (с разъездов) в  г. Комсомольск на Амуре  </t>
  </si>
  <si>
    <t xml:space="preserve">Содержание и обучение 8 учащихся в школе-интернате </t>
  </si>
  <si>
    <t>Обеспечение птанием детей льготной категории в количестве 2061 человек</t>
  </si>
  <si>
    <t>Выплата компенсации части родительской платы на 2978 детей</t>
  </si>
  <si>
    <t>выплата единовременного пособия пр устройстве на работу молодым специалистам и при выходе на пенсию в дошкольных образовательных учреждениях  в количестве 13 человек</t>
  </si>
  <si>
    <t>Возмещение расходов по оплате жилого помещения с отоплением и освещением работником дошкольных образовательных учреждений в количестве 101 человек</t>
  </si>
  <si>
    <t>обеспечение питанием детей льготной категории в количестве  79 человек</t>
  </si>
  <si>
    <t>Обеспечение питанием детей льготной категории 2061 человек</t>
  </si>
  <si>
    <t>Обеспечение питанием детей льготной категории  в  дошкольной группе при школе  7 человек</t>
  </si>
  <si>
    <t>Выплата единовременного пособия при устройстве на работу молодым специалистам и при выходе на пенсию в общеобразовательных учреждениях  в количестве 21 человек</t>
  </si>
  <si>
    <t>Выплата единовременного пособия при устройстве на работу молодым специалистам, при выходе на пенсию работникам учреждений дополнительного образования             1 человек</t>
  </si>
  <si>
    <t>Возмещение расходов по оплате жилого помещения с отоплением  и освещением работникам учреждений дополнительного образования           14 человек</t>
  </si>
  <si>
    <t>Возмещение расходов по оплате жилого помещения с отоплением о освещением педагогическим работникам,вышедшим на пенсию в количестве 174 человек</t>
  </si>
  <si>
    <t>Возмещение расходов по оплате жилого помещения с отоплением и освещением работником  общеобразовательных учреждений в количестве 261 человек</t>
  </si>
  <si>
    <t>Предоставление муниципальной услуги по присмотру и уходу за детьми в количестве 3031 человек</t>
  </si>
  <si>
    <t>Заработная плата с начислениями группы при школе СОШ пос. Болонь, СОШ №9г.Амурск, СОШ пос.Омми, СОШ пос. Джуен Предоставление муниципальной услуги по присмотру и уходу за детьми в количестве 135 человек</t>
  </si>
  <si>
    <t>Предоставление муниципальной услуги по общедоступному и бесплатному общему образованию в количестве 6648 учащихся</t>
  </si>
  <si>
    <t>Предоставление муниципальной услуги по общедоступному и бесплатному общему образованию в количестве  6648 учащихся</t>
  </si>
  <si>
    <t>Предоставление муниципальной услуги по дополниетьному образованию детей в количестве  5535 человек</t>
  </si>
  <si>
    <t>Выплата вознаграждения за классное руководство 319 классным руководителям</t>
  </si>
  <si>
    <t>Оплата курсов повышения квалификации педагогических работников ДОУ №15 г.Амурск, СОШ пос. Ачан,СОШ №5 г.Амурск, ДОУ №17 г.Амурск, ДОУ №21 г.Амурск, ДОУ №48 г.Амурск, ДОУ №49 г.Амурск, ДОУ №52 г.Амурск,ДОУ №14 г.Амурск,ДОУ №33 Вознесенское, ДОУ №31 Известковый, ДОУ №47 Эльбан,ДЮСШ, Темп,СОШ №6 г.Амурск,СОШ №9 г.Амурск, СОШ №7 г.Амурск,СОШ №3 г.Амурск, СОШ№3 пос.Эльбан, НОШ№1 пос.Эльбан, СОШ с.Болонь, СОШ с.Литовко, СОШ п.Известковый, СОШ с. Вознесенское</t>
  </si>
  <si>
    <t>Проезд к месту работы СОШ с.Омми, СОШ с.Болонь; выплата стипендии 10 человек; ремонт квартиры: СОШ с.Ачан, СОШ с.Болонь, СОШ Санболи; приобритение жилого помещения; награждение лучший молодой специалист и лучший руководитель года: СОШ №2, ДОУ№52, СОШ с.Ачан, СОШ №9, СОШ Санболи, СОШ №3.</t>
  </si>
  <si>
    <t xml:space="preserve"> Ремонт спортивного зала МБОУ ООШ с.Джуен</t>
  </si>
  <si>
    <t>Субсидии на иные цели: МБДОУ №21, ООШ с.Джуен, СОШ Известковый, ЦДЮТиЭ,Темп</t>
  </si>
  <si>
    <t>оплата проезда к месту использования отпуска работникам образовательных учреждений: МБДОУ №9,МБДОУ №14,МБДОУ №15,МБДОУ №17,МБДОУ №21,МБДОУ №48,МБДОУ №49, МБДОУ №52, МБДОУ №30п.Эльбан,МБДОУ №38п.Эльбан,МБДОУ №47 п.Эльбан,МБДОУ №31Известковый, МБДОУ №33 с.Вознесенское; МБОУ СОШ №2,МБОУ СОШ №3,МБОУ СОШ №5,МБОУ СОШ №6,МБОУ СОШ №7,МБОУ СОШ №9,МБОУ СОШ с.Омми,МБОУ СОШ с.Тейсин,МБОУ СОШ с.Ачан,МБОУ СОШ №3п.Эльбан,МБОУ ООШ №1п.Эльбан,МБОУ СОШ с.Известковый, МБОУ СОШ с.Вознесенское; ДЮСШ, Темп, ЦДЮТиЭ, Юность.</t>
  </si>
  <si>
    <t>Предоставление муниципальной услуги по дополнительному образованию детей в количестве  5535 человек</t>
  </si>
  <si>
    <t>Предоставление муниципальной услуги по общедоступному и бесплатному общему образованию в количестве 127 учащихся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</si>
</sst>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"/>
    <numFmt numFmtId="201" formatCode="0.0000"/>
    <numFmt numFmtId="202" formatCode="0.00000"/>
    <numFmt numFmtId="203" formatCode="#,##0.00000"/>
    <numFmt numFmtId="204" formatCode="#,##0.000000"/>
    <numFmt numFmtId="205" formatCode="#,##0.0000"/>
    <numFmt numFmtId="206" formatCode="#,##0.000"/>
    <numFmt numFmtId="207" formatCode="#,##0.0"/>
    <numFmt numFmtId="208" formatCode="#,##0.0000000"/>
    <numFmt numFmtId="209" formatCode="#,##0.00000000"/>
    <numFmt numFmtId="210" formatCode="#,##0.000000000"/>
    <numFmt numFmtId="211" formatCode="#,##0.0000000000"/>
    <numFmt numFmtId="212" formatCode="#,##0.00000000000"/>
  </numFmts>
  <fonts count="51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9.5"/>
      <name val="Times New Roman"/>
      <family val="1"/>
    </font>
    <font>
      <sz val="10.5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3.5"/>
      <name val="Times New Roman"/>
      <family val="1"/>
    </font>
    <font>
      <sz val="13.5"/>
      <name val="Arial"/>
      <family val="2"/>
    </font>
    <font>
      <sz val="10"/>
      <color indexed="10"/>
      <name val="Times New Roman"/>
      <family val="1"/>
    </font>
    <font>
      <sz val="10.5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203" fontId="2" fillId="0" borderId="11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205" fontId="2" fillId="0" borderId="15" xfId="0" applyNumberFormat="1" applyFont="1" applyFill="1" applyBorder="1" applyAlignment="1">
      <alignment horizontal="center" vertical="top" wrapText="1"/>
    </xf>
    <xf numFmtId="205" fontId="2" fillId="0" borderId="16" xfId="0" applyNumberFormat="1" applyFont="1" applyFill="1" applyBorder="1" applyAlignment="1">
      <alignment horizontal="center" vertical="top" wrapText="1"/>
    </xf>
    <xf numFmtId="205" fontId="2" fillId="0" borderId="17" xfId="0" applyNumberFormat="1" applyFont="1" applyFill="1" applyBorder="1" applyAlignment="1">
      <alignment horizontal="center" vertical="top" wrapText="1"/>
    </xf>
    <xf numFmtId="205" fontId="2" fillId="0" borderId="18" xfId="0" applyNumberFormat="1" applyFont="1" applyFill="1" applyBorder="1" applyAlignment="1">
      <alignment horizontal="center" vertical="top" wrapText="1"/>
    </xf>
    <xf numFmtId="202" fontId="0" fillId="0" borderId="0" xfId="0" applyNumberFormat="1" applyFill="1" applyAlignment="1">
      <alignment horizontal="center" wrapText="1"/>
    </xf>
    <xf numFmtId="0" fontId="3" fillId="0" borderId="19" xfId="0" applyFont="1" applyFill="1" applyBorder="1" applyAlignment="1">
      <alignment vertical="top" wrapText="1"/>
    </xf>
    <xf numFmtId="203" fontId="1" fillId="0" borderId="20" xfId="0" applyNumberFormat="1" applyFont="1" applyFill="1" applyBorder="1" applyAlignment="1">
      <alignment horizontal="center" vertical="top" wrapText="1"/>
    </xf>
    <xf numFmtId="203" fontId="1" fillId="0" borderId="21" xfId="0" applyNumberFormat="1" applyFont="1" applyFill="1" applyBorder="1" applyAlignment="1">
      <alignment horizontal="center" vertical="top" wrapText="1"/>
    </xf>
    <xf numFmtId="4" fontId="1" fillId="0" borderId="21" xfId="0" applyNumberFormat="1" applyFont="1" applyFill="1" applyBorder="1" applyAlignment="1">
      <alignment horizontal="center" vertical="top" wrapText="1"/>
    </xf>
    <xf numFmtId="4" fontId="1" fillId="0" borderId="22" xfId="0" applyNumberFormat="1" applyFont="1" applyFill="1" applyBorder="1" applyAlignment="1">
      <alignment horizontal="center" vertical="top" wrapText="1"/>
    </xf>
    <xf numFmtId="205" fontId="1" fillId="0" borderId="22" xfId="0" applyNumberFormat="1" applyFont="1" applyFill="1" applyBorder="1" applyAlignment="1">
      <alignment horizontal="center" vertical="top" wrapText="1"/>
    </xf>
    <xf numFmtId="205" fontId="1" fillId="0" borderId="0" xfId="0" applyNumberFormat="1" applyFont="1" applyFill="1" applyBorder="1" applyAlignment="1">
      <alignment horizontal="center" vertical="top" wrapText="1"/>
    </xf>
    <xf numFmtId="206" fontId="1" fillId="0" borderId="20" xfId="0" applyNumberFormat="1" applyFont="1" applyFill="1" applyBorder="1" applyAlignment="1">
      <alignment horizontal="center" vertical="top" wrapText="1"/>
    </xf>
    <xf numFmtId="205" fontId="2" fillId="0" borderId="23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vertical="top" wrapText="1"/>
    </xf>
    <xf numFmtId="203" fontId="1" fillId="0" borderId="25" xfId="0" applyNumberFormat="1" applyFont="1" applyFill="1" applyBorder="1" applyAlignment="1">
      <alignment horizontal="center" vertical="center" wrapText="1"/>
    </xf>
    <xf numFmtId="203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205" fontId="1" fillId="0" borderId="26" xfId="0" applyNumberFormat="1" applyFont="1" applyFill="1" applyBorder="1" applyAlignment="1">
      <alignment horizontal="center" vertical="center" wrapText="1"/>
    </xf>
    <xf numFmtId="205" fontId="1" fillId="0" borderId="17" xfId="0" applyNumberFormat="1" applyFont="1" applyFill="1" applyBorder="1" applyAlignment="1">
      <alignment horizontal="center" vertical="center" wrapText="1"/>
    </xf>
    <xf numFmtId="206" fontId="1" fillId="0" borderId="25" xfId="0" applyNumberFormat="1" applyFont="1" applyFill="1" applyBorder="1" applyAlignment="1">
      <alignment horizontal="center" vertical="center" wrapText="1"/>
    </xf>
    <xf numFmtId="205" fontId="2" fillId="0" borderId="16" xfId="0" applyNumberFormat="1" applyFont="1" applyFill="1" applyBorder="1" applyAlignment="1">
      <alignment horizontal="center" vertical="center" wrapText="1"/>
    </xf>
    <xf numFmtId="203" fontId="1" fillId="0" borderId="2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202" fontId="1" fillId="0" borderId="12" xfId="0" applyNumberFormat="1" applyFont="1" applyFill="1" applyBorder="1" applyAlignment="1">
      <alignment horizontal="center" vertical="center" wrapText="1"/>
    </xf>
    <xf numFmtId="205" fontId="1" fillId="0" borderId="11" xfId="0" applyNumberFormat="1" applyFont="1" applyFill="1" applyBorder="1" applyAlignment="1">
      <alignment horizontal="center" vertical="center" wrapText="1"/>
    </xf>
    <xf numFmtId="207" fontId="1" fillId="0" borderId="27" xfId="0" applyNumberFormat="1" applyFont="1" applyFill="1" applyBorder="1" applyAlignment="1">
      <alignment horizontal="center" vertical="center" wrapText="1"/>
    </xf>
    <xf numFmtId="203" fontId="1" fillId="0" borderId="12" xfId="0" applyNumberFormat="1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 vertical="center" wrapText="1"/>
    </xf>
    <xf numFmtId="207" fontId="1" fillId="0" borderId="12" xfId="0" applyNumberFormat="1" applyFont="1" applyFill="1" applyBorder="1" applyAlignment="1">
      <alignment horizontal="center" vertical="center" wrapText="1"/>
    </xf>
    <xf numFmtId="202" fontId="1" fillId="0" borderId="28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05" fontId="2" fillId="0" borderId="15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205" fontId="2" fillId="0" borderId="18" xfId="0" applyNumberFormat="1" applyFont="1" applyFill="1" applyBorder="1" applyAlignment="1">
      <alignment horizontal="center" vertical="center" wrapText="1"/>
    </xf>
    <xf numFmtId="202" fontId="1" fillId="0" borderId="2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202" fontId="9" fillId="0" borderId="0" xfId="0" applyNumberFormat="1" applyFont="1" applyFill="1" applyAlignment="1">
      <alignment wrapText="1"/>
    </xf>
    <xf numFmtId="0" fontId="2" fillId="0" borderId="3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49" fontId="2" fillId="0" borderId="36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203" fontId="2" fillId="0" borderId="25" xfId="0" applyNumberFormat="1" applyFont="1" applyFill="1" applyBorder="1" applyAlignment="1">
      <alignment horizontal="center" vertical="top" wrapText="1"/>
    </xf>
    <xf numFmtId="203" fontId="2" fillId="0" borderId="27" xfId="0" applyNumberFormat="1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vertical="center" wrapText="1"/>
    </xf>
    <xf numFmtId="203" fontId="2" fillId="0" borderId="12" xfId="0" applyNumberFormat="1" applyFont="1" applyFill="1" applyBorder="1" applyAlignment="1">
      <alignment horizontal="center" vertical="top" wrapText="1"/>
    </xf>
    <xf numFmtId="0" fontId="2" fillId="0" borderId="29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vertical="top" wrapText="1"/>
    </xf>
    <xf numFmtId="203" fontId="2" fillId="0" borderId="28" xfId="0" applyNumberFormat="1" applyFont="1" applyFill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 wrapText="1"/>
    </xf>
    <xf numFmtId="0" fontId="5" fillId="0" borderId="37" xfId="0" applyFont="1" applyFill="1" applyBorder="1" applyAlignment="1">
      <alignment vertical="center" wrapText="1"/>
    </xf>
    <xf numFmtId="0" fontId="0" fillId="0" borderId="37" xfId="0" applyFill="1" applyBorder="1" applyAlignment="1">
      <alignment wrapText="1"/>
    </xf>
    <xf numFmtId="0" fontId="0" fillId="0" borderId="37" xfId="0" applyFont="1" applyFill="1" applyBorder="1" applyAlignment="1">
      <alignment wrapText="1"/>
    </xf>
    <xf numFmtId="49" fontId="0" fillId="0" borderId="0" xfId="0" applyNumberFormat="1" applyFill="1" applyAlignment="1">
      <alignment horizontal="center" wrapText="1"/>
    </xf>
    <xf numFmtId="0" fontId="2" fillId="0" borderId="38" xfId="0" applyNumberFormat="1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wrapText="1"/>
    </xf>
    <xf numFmtId="203" fontId="0" fillId="0" borderId="12" xfId="0" applyNumberFormat="1" applyFont="1" applyFill="1" applyBorder="1" applyAlignment="1">
      <alignment horizontal="center" wrapText="1"/>
    </xf>
    <xf numFmtId="202" fontId="0" fillId="0" borderId="0" xfId="0" applyNumberFormat="1" applyFill="1" applyAlignment="1">
      <alignment wrapText="1"/>
    </xf>
    <xf numFmtId="203" fontId="0" fillId="0" borderId="0" xfId="0" applyNumberFormat="1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0" fontId="1" fillId="0" borderId="40" xfId="0" applyFont="1" applyFill="1" applyBorder="1" applyAlignment="1">
      <alignment vertical="top" wrapText="1"/>
    </xf>
    <xf numFmtId="0" fontId="1" fillId="0" borderId="34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203" fontId="2" fillId="0" borderId="37" xfId="0" applyNumberFormat="1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vertical="top" wrapText="1"/>
    </xf>
    <xf numFmtId="0" fontId="3" fillId="0" borderId="4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202" fontId="0" fillId="0" borderId="28" xfId="0" applyNumberFormat="1" applyFont="1" applyFill="1" applyBorder="1" applyAlignment="1">
      <alignment horizontal="center" wrapText="1"/>
    </xf>
    <xf numFmtId="205" fontId="2" fillId="0" borderId="0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4" fillId="0" borderId="44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vertical="top" wrapText="1"/>
    </xf>
    <xf numFmtId="0" fontId="0" fillId="0" borderId="37" xfId="0" applyFill="1" applyBorder="1" applyAlignment="1">
      <alignment horizontal="center" vertical="center" wrapText="1"/>
    </xf>
    <xf numFmtId="202" fontId="13" fillId="0" borderId="12" xfId="0" applyNumberFormat="1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03" fontId="1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49" fontId="2" fillId="0" borderId="39" xfId="0" applyNumberFormat="1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vertical="top" wrapText="1"/>
    </xf>
    <xf numFmtId="0" fontId="0" fillId="0" borderId="45" xfId="0" applyFill="1" applyBorder="1" applyAlignment="1">
      <alignment horizontal="center" wrapText="1"/>
    </xf>
    <xf numFmtId="0" fontId="0" fillId="0" borderId="46" xfId="0" applyFont="1" applyFill="1" applyBorder="1" applyAlignment="1">
      <alignment wrapText="1"/>
    </xf>
    <xf numFmtId="203" fontId="1" fillId="0" borderId="46" xfId="0" applyNumberFormat="1" applyFont="1" applyFill="1" applyBorder="1" applyAlignment="1">
      <alignment horizontal="center" wrapText="1"/>
    </xf>
    <xf numFmtId="203" fontId="0" fillId="0" borderId="46" xfId="0" applyNumberFormat="1" applyFont="1" applyFill="1" applyBorder="1" applyAlignment="1">
      <alignment horizontal="center" wrapText="1"/>
    </xf>
    <xf numFmtId="203" fontId="0" fillId="0" borderId="47" xfId="0" applyNumberFormat="1" applyFont="1" applyFill="1" applyBorder="1" applyAlignment="1">
      <alignment horizontal="center" wrapText="1"/>
    </xf>
    <xf numFmtId="206" fontId="1" fillId="0" borderId="26" xfId="0" applyNumberFormat="1" applyFont="1" applyFill="1" applyBorder="1" applyAlignment="1">
      <alignment horizontal="center" vertical="center" wrapText="1"/>
    </xf>
    <xf numFmtId="205" fontId="0" fillId="0" borderId="0" xfId="0" applyNumberFormat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 horizontal="justify" vertical="top"/>
    </xf>
    <xf numFmtId="0" fontId="3" fillId="0" borderId="48" xfId="0" applyFont="1" applyFill="1" applyBorder="1" applyAlignment="1">
      <alignment vertical="top" wrapText="1"/>
    </xf>
    <xf numFmtId="205" fontId="0" fillId="0" borderId="0" xfId="0" applyNumberFormat="1" applyFill="1" applyAlignment="1">
      <alignment wrapText="1"/>
    </xf>
    <xf numFmtId="0" fontId="7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49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4" fontId="9" fillId="0" borderId="0" xfId="0" applyNumberFormat="1" applyFont="1" applyFill="1" applyAlignment="1">
      <alignment wrapText="1"/>
    </xf>
    <xf numFmtId="4" fontId="0" fillId="0" borderId="0" xfId="0" applyNumberFormat="1" applyFill="1" applyAlignment="1">
      <alignment horizontal="center" wrapText="1"/>
    </xf>
    <xf numFmtId="4" fontId="0" fillId="0" borderId="0" xfId="0" applyNumberFormat="1" applyFill="1" applyAlignment="1">
      <alignment wrapText="1"/>
    </xf>
    <xf numFmtId="4" fontId="0" fillId="0" borderId="0" xfId="0" applyNumberFormat="1" applyFont="1" applyFill="1" applyAlignment="1">
      <alignment wrapText="1"/>
    </xf>
    <xf numFmtId="1" fontId="2" fillId="0" borderId="5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203" fontId="0" fillId="0" borderId="28" xfId="0" applyNumberFormat="1" applyFont="1" applyFill="1" applyBorder="1" applyAlignment="1">
      <alignment horizontal="center" wrapText="1"/>
    </xf>
    <xf numFmtId="4" fontId="7" fillId="0" borderId="0" xfId="0" applyNumberFormat="1" applyFont="1" applyFill="1" applyAlignment="1">
      <alignment wrapText="1"/>
    </xf>
    <xf numFmtId="4" fontId="1" fillId="0" borderId="24" xfId="0" applyNumberFormat="1" applyFont="1" applyFill="1" applyBorder="1" applyAlignment="1">
      <alignment vertical="top" wrapText="1"/>
    </xf>
    <xf numFmtId="4" fontId="1" fillId="0" borderId="40" xfId="0" applyNumberFormat="1" applyFont="1" applyFill="1" applyBorder="1" applyAlignment="1">
      <alignment vertical="top" wrapText="1"/>
    </xf>
    <xf numFmtId="3" fontId="2" fillId="0" borderId="5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wrapText="1"/>
    </xf>
    <xf numFmtId="202" fontId="0" fillId="0" borderId="0" xfId="0" applyNumberFormat="1" applyFont="1" applyFill="1" applyAlignment="1">
      <alignment wrapText="1"/>
    </xf>
    <xf numFmtId="203" fontId="0" fillId="0" borderId="0" xfId="0" applyNumberFormat="1" applyFont="1" applyFill="1" applyAlignment="1">
      <alignment wrapText="1"/>
    </xf>
    <xf numFmtId="0" fontId="2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203" fontId="0" fillId="0" borderId="12" xfId="58" applyNumberFormat="1" applyFont="1" applyFill="1" applyBorder="1" applyAlignment="1">
      <alignment horizontal="center" vertical="top" wrapText="1"/>
    </xf>
    <xf numFmtId="203" fontId="0" fillId="0" borderId="12" xfId="0" applyNumberFormat="1" applyFont="1" applyFill="1" applyBorder="1" applyAlignment="1">
      <alignment horizontal="center" vertical="top" wrapText="1"/>
    </xf>
    <xf numFmtId="203" fontId="2" fillId="0" borderId="26" xfId="0" applyNumberFormat="1" applyFont="1" applyFill="1" applyBorder="1" applyAlignment="1">
      <alignment horizontal="center" vertical="top" wrapText="1"/>
    </xf>
    <xf numFmtId="203" fontId="2" fillId="0" borderId="17" xfId="0" applyNumberFormat="1" applyFont="1" applyFill="1" applyBorder="1" applyAlignment="1">
      <alignment horizontal="center" vertical="top" wrapText="1"/>
    </xf>
    <xf numFmtId="203" fontId="0" fillId="0" borderId="12" xfId="0" applyNumberFormat="1" applyFont="1" applyFill="1" applyBorder="1" applyAlignment="1">
      <alignment wrapText="1"/>
    </xf>
    <xf numFmtId="203" fontId="0" fillId="0" borderId="12" xfId="0" applyNumberFormat="1" applyFont="1" applyFill="1" applyBorder="1" applyAlignment="1">
      <alignment vertical="top" wrapText="1"/>
    </xf>
    <xf numFmtId="203" fontId="12" fillId="0" borderId="12" xfId="0" applyNumberFormat="1" applyFont="1" applyFill="1" applyBorder="1" applyAlignment="1">
      <alignment horizontal="center" wrapText="1"/>
    </xf>
    <xf numFmtId="203" fontId="12" fillId="0" borderId="12" xfId="0" applyNumberFormat="1" applyFont="1" applyFill="1" applyBorder="1" applyAlignment="1">
      <alignment wrapText="1"/>
    </xf>
    <xf numFmtId="203" fontId="0" fillId="0" borderId="29" xfId="0" applyNumberFormat="1" applyFont="1" applyFill="1" applyBorder="1" applyAlignment="1">
      <alignment horizontal="center" wrapText="1"/>
    </xf>
    <xf numFmtId="203" fontId="0" fillId="0" borderId="29" xfId="0" applyNumberFormat="1" applyFont="1" applyFill="1" applyBorder="1" applyAlignment="1">
      <alignment wrapText="1"/>
    </xf>
    <xf numFmtId="203" fontId="2" fillId="0" borderId="51" xfId="0" applyNumberFormat="1" applyFont="1" applyFill="1" applyBorder="1" applyAlignment="1">
      <alignment horizontal="center" vertical="top" wrapText="1"/>
    </xf>
    <xf numFmtId="203" fontId="2" fillId="0" borderId="42" xfId="0" applyNumberFormat="1" applyFont="1" applyFill="1" applyBorder="1" applyAlignment="1">
      <alignment horizontal="center" vertical="top" wrapText="1"/>
    </xf>
    <xf numFmtId="203" fontId="2" fillId="33" borderId="12" xfId="0" applyNumberFormat="1" applyFont="1" applyFill="1" applyBorder="1" applyAlignment="1">
      <alignment horizontal="center" vertical="top" wrapText="1"/>
    </xf>
    <xf numFmtId="203" fontId="0" fillId="33" borderId="12" xfId="0" applyNumberFormat="1" applyFont="1" applyFill="1" applyBorder="1" applyAlignment="1">
      <alignment vertical="top" wrapText="1"/>
    </xf>
    <xf numFmtId="203" fontId="0" fillId="33" borderId="12" xfId="0" applyNumberFormat="1" applyFont="1" applyFill="1" applyBorder="1" applyAlignment="1">
      <alignment wrapText="1"/>
    </xf>
    <xf numFmtId="203" fontId="49" fillId="33" borderId="12" xfId="0" applyNumberFormat="1" applyFont="1" applyFill="1" applyBorder="1" applyAlignment="1">
      <alignment vertical="top" wrapText="1"/>
    </xf>
    <xf numFmtId="203" fontId="49" fillId="0" borderId="12" xfId="0" applyNumberFormat="1" applyFont="1" applyFill="1" applyBorder="1" applyAlignment="1">
      <alignment horizontal="center" wrapText="1"/>
    </xf>
    <xf numFmtId="203" fontId="50" fillId="0" borderId="26" xfId="0" applyNumberFormat="1" applyFont="1" applyFill="1" applyBorder="1" applyAlignment="1">
      <alignment horizontal="center" vertical="top" wrapText="1"/>
    </xf>
    <xf numFmtId="203" fontId="0" fillId="33" borderId="29" xfId="0" applyNumberFormat="1" applyFont="1" applyFill="1" applyBorder="1" applyAlignment="1">
      <alignment vertical="top" wrapText="1"/>
    </xf>
    <xf numFmtId="203" fontId="0" fillId="33" borderId="29" xfId="0" applyNumberFormat="1" applyFont="1" applyFill="1" applyBorder="1" applyAlignment="1">
      <alignment wrapText="1"/>
    </xf>
    <xf numFmtId="203" fontId="2" fillId="33" borderId="28" xfId="0" applyNumberFormat="1" applyFont="1" applyFill="1" applyBorder="1" applyAlignment="1">
      <alignment horizontal="center" vertical="top" wrapText="1"/>
    </xf>
    <xf numFmtId="203" fontId="0" fillId="33" borderId="28" xfId="0" applyNumberFormat="1" applyFont="1" applyFill="1" applyBorder="1" applyAlignment="1">
      <alignment horizontal="center" wrapText="1"/>
    </xf>
    <xf numFmtId="203" fontId="0" fillId="33" borderId="28" xfId="0" applyNumberFormat="1" applyFont="1" applyFill="1" applyBorder="1" applyAlignment="1">
      <alignment horizontal="center" vertical="top" wrapText="1"/>
    </xf>
    <xf numFmtId="203" fontId="0" fillId="33" borderId="49" xfId="0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wrapText="1"/>
    </xf>
    <xf numFmtId="0" fontId="5" fillId="0" borderId="38" xfId="0" applyFont="1" applyFill="1" applyBorder="1" applyAlignment="1">
      <alignment vertical="top" wrapText="1"/>
    </xf>
    <xf numFmtId="0" fontId="2" fillId="0" borderId="38" xfId="0" applyNumberFormat="1" applyFont="1" applyFill="1" applyBorder="1" applyAlignment="1">
      <alignment vertical="top" wrapText="1"/>
    </xf>
    <xf numFmtId="0" fontId="2" fillId="0" borderId="37" xfId="0" applyFont="1" applyFill="1" applyBorder="1" applyAlignment="1">
      <alignment vertical="top" wrapText="1"/>
    </xf>
    <xf numFmtId="203" fontId="0" fillId="0" borderId="11" xfId="0" applyNumberFormat="1" applyFont="1" applyFill="1" applyBorder="1" applyAlignment="1">
      <alignment horizontal="center" wrapText="1"/>
    </xf>
    <xf numFmtId="203" fontId="0" fillId="0" borderId="11" xfId="0" applyNumberFormat="1" applyFont="1" applyFill="1" applyBorder="1" applyAlignment="1">
      <alignment wrapText="1"/>
    </xf>
    <xf numFmtId="203" fontId="2" fillId="0" borderId="52" xfId="0" applyNumberFormat="1" applyFont="1" applyFill="1" applyBorder="1" applyAlignment="1">
      <alignment horizontal="center" vertical="top" wrapText="1"/>
    </xf>
    <xf numFmtId="203" fontId="2" fillId="0" borderId="53" xfId="0" applyNumberFormat="1" applyFont="1" applyFill="1" applyBorder="1" applyAlignment="1">
      <alignment horizontal="center" vertical="top" wrapText="1"/>
    </xf>
    <xf numFmtId="203" fontId="2" fillId="0" borderId="54" xfId="0" applyNumberFormat="1" applyFont="1" applyFill="1" applyBorder="1" applyAlignment="1">
      <alignment horizontal="center" vertical="top" wrapText="1"/>
    </xf>
    <xf numFmtId="203" fontId="0" fillId="0" borderId="27" xfId="0" applyNumberFormat="1" applyFont="1" applyFill="1" applyBorder="1" applyAlignment="1">
      <alignment horizontal="center" wrapText="1"/>
    </xf>
    <xf numFmtId="203" fontId="0" fillId="0" borderId="55" xfId="0" applyNumberFormat="1" applyFont="1" applyFill="1" applyBorder="1" applyAlignment="1">
      <alignment horizontal="center" wrapText="1"/>
    </xf>
    <xf numFmtId="203" fontId="0" fillId="0" borderId="56" xfId="0" applyNumberFormat="1" applyFont="1" applyFill="1" applyBorder="1" applyAlignment="1">
      <alignment wrapText="1"/>
    </xf>
    <xf numFmtId="203" fontId="0" fillId="0" borderId="56" xfId="0" applyNumberFormat="1" applyFont="1" applyFill="1" applyBorder="1" applyAlignment="1">
      <alignment vertical="top" wrapText="1"/>
    </xf>
    <xf numFmtId="203" fontId="2" fillId="0" borderId="57" xfId="0" applyNumberFormat="1" applyFont="1" applyFill="1" applyBorder="1" applyAlignment="1">
      <alignment horizontal="center" vertical="top" wrapText="1"/>
    </xf>
    <xf numFmtId="203" fontId="2" fillId="0" borderId="19" xfId="0" applyNumberFormat="1" applyFont="1" applyFill="1" applyBorder="1" applyAlignment="1">
      <alignment horizontal="center" vertical="top" wrapText="1"/>
    </xf>
    <xf numFmtId="203" fontId="0" fillId="0" borderId="27" xfId="0" applyNumberFormat="1" applyFont="1" applyFill="1" applyBorder="1" applyAlignment="1">
      <alignment wrapText="1"/>
    </xf>
    <xf numFmtId="203" fontId="0" fillId="0" borderId="55" xfId="0" applyNumberFormat="1" applyFont="1" applyFill="1" applyBorder="1" applyAlignment="1">
      <alignment wrapText="1"/>
    </xf>
    <xf numFmtId="203" fontId="0" fillId="0" borderId="56" xfId="0" applyNumberFormat="1" applyFont="1" applyFill="1" applyBorder="1" applyAlignment="1">
      <alignment horizontal="center" wrapText="1"/>
    </xf>
    <xf numFmtId="203" fontId="0" fillId="0" borderId="56" xfId="0" applyNumberFormat="1" applyFont="1" applyFill="1" applyBorder="1" applyAlignment="1">
      <alignment horizontal="center" vertical="top" wrapText="1"/>
    </xf>
    <xf numFmtId="203" fontId="2" fillId="0" borderId="31" xfId="0" applyNumberFormat="1" applyFont="1" applyFill="1" applyBorder="1" applyAlignment="1">
      <alignment horizontal="center" vertical="top" wrapText="1"/>
    </xf>
    <xf numFmtId="203" fontId="2" fillId="0" borderId="58" xfId="0" applyNumberFormat="1" applyFont="1" applyFill="1" applyBorder="1" applyAlignment="1">
      <alignment horizontal="center" vertical="top" wrapText="1"/>
    </xf>
    <xf numFmtId="203" fontId="2" fillId="0" borderId="59" xfId="0" applyNumberFormat="1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203" fontId="2" fillId="0" borderId="22" xfId="0" applyNumberFormat="1" applyFont="1" applyFill="1" applyBorder="1" applyAlignment="1">
      <alignment horizontal="center" vertical="top" wrapText="1"/>
    </xf>
    <xf numFmtId="203" fontId="2" fillId="0" borderId="0" xfId="0" applyNumberFormat="1" applyFont="1" applyFill="1" applyBorder="1" applyAlignment="1">
      <alignment horizontal="center" vertical="top" wrapText="1"/>
    </xf>
    <xf numFmtId="203" fontId="2" fillId="0" borderId="20" xfId="0" applyNumberFormat="1" applyFont="1" applyFill="1" applyBorder="1" applyAlignment="1">
      <alignment horizontal="center" vertical="top" wrapText="1"/>
    </xf>
    <xf numFmtId="203" fontId="2" fillId="0" borderId="21" xfId="0" applyNumberFormat="1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vertical="top" wrapText="1"/>
    </xf>
    <xf numFmtId="203" fontId="2" fillId="0" borderId="6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4" fillId="0" borderId="33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1" fillId="0" borderId="32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60" xfId="0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left" wrapText="1"/>
    </xf>
    <xf numFmtId="4" fontId="9" fillId="0" borderId="31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4" fontId="1" fillId="0" borderId="24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top" wrapText="1"/>
    </xf>
    <xf numFmtId="4" fontId="4" fillId="0" borderId="40" xfId="0" applyNumberFormat="1" applyFont="1" applyFill="1" applyBorder="1" applyAlignment="1">
      <alignment horizontal="center" vertical="top" wrapText="1"/>
    </xf>
    <xf numFmtId="4" fontId="4" fillId="0" borderId="23" xfId="0" applyNumberFormat="1" applyFont="1" applyFill="1" applyBorder="1" applyAlignment="1">
      <alignment horizontal="center" vertical="top" wrapText="1"/>
    </xf>
    <xf numFmtId="4" fontId="4" fillId="0" borderId="30" xfId="0" applyNumberFormat="1" applyFont="1" applyFill="1" applyBorder="1" applyAlignment="1">
      <alignment horizontal="center" vertical="top" wrapText="1"/>
    </xf>
    <xf numFmtId="4" fontId="4" fillId="0" borderId="33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31" xfId="0" applyNumberFormat="1" applyFont="1" applyFill="1" applyBorder="1" applyAlignment="1">
      <alignment horizontal="center" vertical="top" wrapText="1"/>
    </xf>
    <xf numFmtId="4" fontId="1" fillId="0" borderId="31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0" fontId="0" fillId="0" borderId="61" xfId="0" applyFill="1" applyBorder="1" applyAlignment="1">
      <alignment horizontal="left" vertical="top" wrapText="1"/>
    </xf>
    <xf numFmtId="0" fontId="0" fillId="0" borderId="25" xfId="0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79"/>
  <sheetViews>
    <sheetView view="pageBreakPreview" zoomScale="70" zoomScaleSheetLayoutView="70" zoomScalePageLayoutView="0" workbookViewId="0" topLeftCell="A1">
      <pane xSplit="2" ySplit="16" topLeftCell="C3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H36" sqref="H36"/>
    </sheetView>
  </sheetViews>
  <sheetFormatPr defaultColWidth="9.140625" defaultRowHeight="12.75"/>
  <cols>
    <col min="1" max="1" width="8.140625" style="4" customWidth="1"/>
    <col min="2" max="2" width="40.28125" style="2" customWidth="1"/>
    <col min="3" max="3" width="15.421875" style="4" customWidth="1"/>
    <col min="4" max="4" width="13.57421875" style="2" customWidth="1"/>
    <col min="5" max="5" width="15.8515625" style="2" customWidth="1"/>
    <col min="6" max="6" width="8.57421875" style="2" customWidth="1"/>
    <col min="7" max="7" width="16.28125" style="2" customWidth="1"/>
    <col min="8" max="8" width="9.28125" style="2" customWidth="1"/>
    <col min="9" max="9" width="11.140625" style="4" customWidth="1"/>
    <col min="10" max="10" width="15.8515625" style="4" customWidth="1"/>
    <col min="11" max="11" width="13.8515625" style="2" customWidth="1"/>
    <col min="12" max="12" width="13.8515625" style="2" hidden="1" customWidth="1"/>
    <col min="13" max="13" width="11.28125" style="2" customWidth="1"/>
    <col min="14" max="14" width="14.28125" style="2" customWidth="1"/>
    <col min="15" max="15" width="18.421875" style="2" customWidth="1"/>
    <col min="16" max="16" width="14.28125" style="2" customWidth="1"/>
    <col min="17" max="17" width="13.140625" style="2" hidden="1" customWidth="1"/>
    <col min="18" max="18" width="23.57421875" style="2" hidden="1" customWidth="1"/>
    <col min="19" max="19" width="22.57421875" style="163" customWidth="1"/>
    <col min="20" max="16384" width="9.140625" style="1" customWidth="1"/>
  </cols>
  <sheetData>
    <row r="1" spans="1:18" ht="18.75">
      <c r="A1" s="224" t="s">
        <v>81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</row>
    <row r="2" spans="1:18" ht="18.75">
      <c r="A2" s="224" t="s">
        <v>79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</row>
    <row r="3" spans="1:22" ht="19.5" customHeight="1">
      <c r="A3" s="245" t="s">
        <v>190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</row>
    <row r="4" spans="1:18" ht="15.75" customHeight="1">
      <c r="A4" s="225" t="s">
        <v>82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</row>
    <row r="5" spans="1:18" ht="18">
      <c r="A5" s="221" t="s">
        <v>8</v>
      </c>
      <c r="B5" s="221"/>
      <c r="C5" s="226" t="s">
        <v>24</v>
      </c>
      <c r="D5" s="226"/>
      <c r="E5" s="54"/>
      <c r="F5" s="54"/>
      <c r="G5" s="54"/>
      <c r="H5" s="7"/>
      <c r="I5" s="8"/>
      <c r="J5" s="8"/>
      <c r="K5" s="7"/>
      <c r="L5" s="7"/>
      <c r="M5" s="7"/>
      <c r="N5" s="7"/>
      <c r="O5" s="7"/>
      <c r="P5" s="7"/>
      <c r="Q5" s="7"/>
      <c r="R5" s="7"/>
    </row>
    <row r="6" spans="1:18" ht="18">
      <c r="A6" s="221" t="s">
        <v>9</v>
      </c>
      <c r="B6" s="221"/>
      <c r="C6" s="221"/>
      <c r="D6" s="221"/>
      <c r="E6" s="221"/>
      <c r="F6" s="221"/>
      <c r="G6" s="221"/>
      <c r="H6" s="7"/>
      <c r="I6" s="8"/>
      <c r="J6" s="8"/>
      <c r="K6" s="7"/>
      <c r="L6" s="7"/>
      <c r="M6" s="7"/>
      <c r="N6" s="7"/>
      <c r="O6" s="7"/>
      <c r="P6" s="7"/>
      <c r="Q6" s="7"/>
      <c r="R6" s="7"/>
    </row>
    <row r="7" spans="1:7" ht="18" thickBot="1">
      <c r="A7" s="55"/>
      <c r="B7" s="54"/>
      <c r="C7" s="55"/>
      <c r="D7" s="54"/>
      <c r="E7" s="56"/>
      <c r="F7" s="54"/>
      <c r="G7" s="54"/>
    </row>
    <row r="8" spans="1:19" ht="14.25" customHeight="1" thickBot="1">
      <c r="A8" s="222" t="s">
        <v>4</v>
      </c>
      <c r="B8" s="232" t="s">
        <v>5</v>
      </c>
      <c r="C8" s="235" t="s">
        <v>6</v>
      </c>
      <c r="D8" s="236"/>
      <c r="E8" s="236"/>
      <c r="F8" s="236"/>
      <c r="G8" s="236"/>
      <c r="H8" s="249" t="s">
        <v>119</v>
      </c>
      <c r="I8" s="250"/>
      <c r="J8" s="250"/>
      <c r="K8" s="250"/>
      <c r="L8" s="250"/>
      <c r="M8" s="250"/>
      <c r="N8" s="250"/>
      <c r="O8" s="250"/>
      <c r="P8" s="251"/>
      <c r="Q8" s="247" t="s">
        <v>110</v>
      </c>
      <c r="R8" s="222" t="s">
        <v>7</v>
      </c>
      <c r="S8" s="229" t="s">
        <v>7</v>
      </c>
    </row>
    <row r="9" spans="1:19" ht="13.5" customHeight="1">
      <c r="A9" s="223"/>
      <c r="B9" s="233"/>
      <c r="C9" s="237"/>
      <c r="D9" s="238"/>
      <c r="E9" s="238"/>
      <c r="F9" s="238"/>
      <c r="G9" s="238"/>
      <c r="H9" s="237" t="s">
        <v>163</v>
      </c>
      <c r="I9" s="240"/>
      <c r="J9" s="240"/>
      <c r="K9" s="240"/>
      <c r="L9" s="59"/>
      <c r="M9" s="237" t="s">
        <v>132</v>
      </c>
      <c r="N9" s="240"/>
      <c r="O9" s="240"/>
      <c r="P9" s="241"/>
      <c r="Q9" s="244"/>
      <c r="R9" s="223"/>
      <c r="S9" s="230"/>
    </row>
    <row r="10" spans="1:19" ht="13.5" customHeight="1">
      <c r="A10" s="223"/>
      <c r="B10" s="233"/>
      <c r="C10" s="237"/>
      <c r="D10" s="238"/>
      <c r="E10" s="238"/>
      <c r="F10" s="238"/>
      <c r="G10" s="238"/>
      <c r="H10" s="237" t="s">
        <v>1</v>
      </c>
      <c r="I10" s="240"/>
      <c r="J10" s="240"/>
      <c r="K10" s="240"/>
      <c r="L10" s="59"/>
      <c r="M10" s="237" t="s">
        <v>2</v>
      </c>
      <c r="N10" s="240"/>
      <c r="O10" s="240"/>
      <c r="P10" s="241"/>
      <c r="Q10" s="244"/>
      <c r="R10" s="223"/>
      <c r="S10" s="230"/>
    </row>
    <row r="11" spans="1:19" ht="13.5" customHeight="1">
      <c r="A11" s="223"/>
      <c r="B11" s="233"/>
      <c r="C11" s="237"/>
      <c r="D11" s="238"/>
      <c r="E11" s="238"/>
      <c r="F11" s="238"/>
      <c r="G11" s="238"/>
      <c r="H11" s="237"/>
      <c r="I11" s="240"/>
      <c r="J11" s="240"/>
      <c r="K11" s="240"/>
      <c r="L11" s="59"/>
      <c r="M11" s="237"/>
      <c r="N11" s="238"/>
      <c r="O11" s="238"/>
      <c r="P11" s="244"/>
      <c r="Q11" s="244"/>
      <c r="R11" s="223"/>
      <c r="S11" s="230"/>
    </row>
    <row r="12" spans="1:19" ht="14.25" customHeight="1" thickBot="1">
      <c r="A12" s="223"/>
      <c r="B12" s="233"/>
      <c r="C12" s="237"/>
      <c r="D12" s="238"/>
      <c r="E12" s="238"/>
      <c r="F12" s="238"/>
      <c r="G12" s="238"/>
      <c r="H12" s="242"/>
      <c r="I12" s="243"/>
      <c r="J12" s="243"/>
      <c r="K12" s="243"/>
      <c r="L12" s="61"/>
      <c r="M12" s="242"/>
      <c r="N12" s="243"/>
      <c r="O12" s="243"/>
      <c r="P12" s="246"/>
      <c r="Q12" s="244"/>
      <c r="R12" s="223"/>
      <c r="S12" s="230"/>
    </row>
    <row r="13" spans="1:19" ht="12.75">
      <c r="A13" s="223"/>
      <c r="B13" s="233"/>
      <c r="C13" s="228" t="s">
        <v>19</v>
      </c>
      <c r="D13" s="228" t="s">
        <v>16</v>
      </c>
      <c r="E13" s="228" t="s">
        <v>14</v>
      </c>
      <c r="F13" s="228" t="s">
        <v>21</v>
      </c>
      <c r="G13" s="228" t="s">
        <v>3</v>
      </c>
      <c r="H13" s="227" t="s">
        <v>15</v>
      </c>
      <c r="I13" s="227" t="s">
        <v>16</v>
      </c>
      <c r="J13" s="227" t="s">
        <v>14</v>
      </c>
      <c r="K13" s="227" t="s">
        <v>111</v>
      </c>
      <c r="L13" s="63"/>
      <c r="M13" s="227" t="s">
        <v>15</v>
      </c>
      <c r="N13" s="227" t="s">
        <v>16</v>
      </c>
      <c r="O13" s="227" t="s">
        <v>14</v>
      </c>
      <c r="P13" s="227" t="s">
        <v>111</v>
      </c>
      <c r="Q13" s="244"/>
      <c r="R13" s="223"/>
      <c r="S13" s="230"/>
    </row>
    <row r="14" spans="1:19" ht="12.75">
      <c r="A14" s="223"/>
      <c r="B14" s="233"/>
      <c r="C14" s="227"/>
      <c r="D14" s="227"/>
      <c r="E14" s="227"/>
      <c r="F14" s="227"/>
      <c r="G14" s="227"/>
      <c r="H14" s="227"/>
      <c r="I14" s="227"/>
      <c r="J14" s="227"/>
      <c r="K14" s="227"/>
      <c r="L14" s="63" t="s">
        <v>115</v>
      </c>
      <c r="M14" s="227"/>
      <c r="N14" s="227"/>
      <c r="O14" s="227"/>
      <c r="P14" s="227"/>
      <c r="Q14" s="244"/>
      <c r="R14" s="223"/>
      <c r="S14" s="230"/>
    </row>
    <row r="15" spans="1:19" ht="33.75" customHeight="1" thickBot="1">
      <c r="A15" s="223"/>
      <c r="B15" s="234"/>
      <c r="C15" s="227"/>
      <c r="D15" s="227"/>
      <c r="E15" s="227"/>
      <c r="F15" s="227"/>
      <c r="G15" s="227"/>
      <c r="H15" s="227"/>
      <c r="I15" s="227"/>
      <c r="J15" s="227"/>
      <c r="K15" s="227"/>
      <c r="L15" s="63" t="s">
        <v>114</v>
      </c>
      <c r="M15" s="227"/>
      <c r="N15" s="227"/>
      <c r="O15" s="227"/>
      <c r="P15" s="227"/>
      <c r="Q15" s="248"/>
      <c r="R15" s="239"/>
      <c r="S15" s="231"/>
    </row>
    <row r="16" spans="1:19" s="3" customFormat="1" ht="13.5" thickBot="1">
      <c r="A16" s="57">
        <v>1</v>
      </c>
      <c r="B16" s="64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/>
      <c r="M16" s="6">
        <v>12</v>
      </c>
      <c r="N16" s="6">
        <v>13</v>
      </c>
      <c r="O16" s="6">
        <v>14</v>
      </c>
      <c r="P16" s="6">
        <v>15</v>
      </c>
      <c r="Q16" s="6"/>
      <c r="R16" s="65">
        <v>16</v>
      </c>
      <c r="S16" s="166"/>
    </row>
    <row r="17" spans="1:19" ht="69" customHeight="1" thickBot="1">
      <c r="A17" s="66" t="s">
        <v>58</v>
      </c>
      <c r="B17" s="75" t="s">
        <v>59</v>
      </c>
      <c r="C17" s="198"/>
      <c r="D17" s="199"/>
      <c r="E17" s="199"/>
      <c r="F17" s="199"/>
      <c r="G17" s="200">
        <f>C17+D17+E17+F17</f>
        <v>0</v>
      </c>
      <c r="H17" s="198"/>
      <c r="I17" s="199"/>
      <c r="J17" s="199"/>
      <c r="K17" s="200">
        <f>H17+I17+J17</f>
        <v>0</v>
      </c>
      <c r="L17" s="206" t="e">
        <f>K17/G17*100</f>
        <v>#DIV/0!</v>
      </c>
      <c r="M17" s="198">
        <f>C17-H17</f>
        <v>0</v>
      </c>
      <c r="N17" s="199">
        <f>D17-I17</f>
        <v>0</v>
      </c>
      <c r="O17" s="199">
        <f>E17-J17</f>
        <v>0</v>
      </c>
      <c r="P17" s="200">
        <f>M17+N17+O17</f>
        <v>0</v>
      </c>
      <c r="Q17" s="16">
        <v>1203.9</v>
      </c>
      <c r="R17" s="20" t="s">
        <v>102</v>
      </c>
      <c r="S17" s="167"/>
    </row>
    <row r="18" spans="1:19" s="5" customFormat="1" ht="81" customHeight="1" thickBot="1">
      <c r="A18" s="13" t="s">
        <v>60</v>
      </c>
      <c r="B18" s="75" t="s">
        <v>128</v>
      </c>
      <c r="C18" s="69"/>
      <c r="D18" s="71"/>
      <c r="E18" s="71"/>
      <c r="F18" s="71"/>
      <c r="G18" s="170">
        <f aca="true" t="shared" si="0" ref="G18:G37">C18+D18+E18+F18</f>
        <v>0</v>
      </c>
      <c r="H18" s="69"/>
      <c r="I18" s="71"/>
      <c r="J18" s="71"/>
      <c r="K18" s="170">
        <f aca="true" t="shared" si="1" ref="K18:K37">H18+I18+J18</f>
        <v>0</v>
      </c>
      <c r="L18" s="171" t="e">
        <f aca="true" t="shared" si="2" ref="L18:L68">K18/G18*100</f>
        <v>#DIV/0!</v>
      </c>
      <c r="M18" s="68">
        <f aca="true" t="shared" si="3" ref="M18:M37">C18-H18</f>
        <v>0</v>
      </c>
      <c r="N18" s="9">
        <f aca="true" t="shared" si="4" ref="N18:N37">D18-I18</f>
        <v>0</v>
      </c>
      <c r="O18" s="9">
        <f aca="true" t="shared" si="5" ref="O18:O37">E18-J18</f>
        <v>0</v>
      </c>
      <c r="P18" s="170">
        <f aca="true" t="shared" si="6" ref="P18:P37">M18+N18+O18</f>
        <v>0</v>
      </c>
      <c r="Q18" s="16">
        <v>597.24271</v>
      </c>
      <c r="R18" s="14" t="s">
        <v>103</v>
      </c>
      <c r="S18" s="167"/>
    </row>
    <row r="19" spans="1:19" s="5" customFormat="1" ht="81" customHeight="1" thickBot="1">
      <c r="A19" s="13" t="s">
        <v>142</v>
      </c>
      <c r="B19" s="193" t="s">
        <v>143</v>
      </c>
      <c r="C19" s="69"/>
      <c r="D19" s="71"/>
      <c r="E19" s="71">
        <v>3223.529</v>
      </c>
      <c r="F19" s="71"/>
      <c r="G19" s="170">
        <f>C19+D19+E19+F19</f>
        <v>3223.529</v>
      </c>
      <c r="H19" s="69"/>
      <c r="I19" s="71"/>
      <c r="J19" s="71">
        <v>3223.529</v>
      </c>
      <c r="K19" s="170">
        <f>H19+I19+J19</f>
        <v>3223.529</v>
      </c>
      <c r="L19" s="171">
        <f>K19/G19*100</f>
        <v>100</v>
      </c>
      <c r="M19" s="68">
        <f t="shared" si="3"/>
        <v>0</v>
      </c>
      <c r="N19" s="9">
        <f t="shared" si="4"/>
        <v>0</v>
      </c>
      <c r="O19" s="9">
        <f t="shared" si="5"/>
        <v>0</v>
      </c>
      <c r="P19" s="170">
        <f t="shared" si="6"/>
        <v>0</v>
      </c>
      <c r="Q19" s="16"/>
      <c r="R19" s="14"/>
      <c r="S19" s="165" t="s">
        <v>170</v>
      </c>
    </row>
    <row r="20" spans="1:19" ht="102" customHeight="1" thickBot="1">
      <c r="A20" s="13" t="s">
        <v>61</v>
      </c>
      <c r="B20" s="193" t="s">
        <v>62</v>
      </c>
      <c r="C20" s="69"/>
      <c r="D20" s="71"/>
      <c r="E20" s="71">
        <v>2609.9</v>
      </c>
      <c r="F20" s="71"/>
      <c r="G20" s="170">
        <f t="shared" si="0"/>
        <v>2609.9</v>
      </c>
      <c r="H20" s="69"/>
      <c r="I20" s="71"/>
      <c r="J20" s="71">
        <v>2609.9</v>
      </c>
      <c r="K20" s="170">
        <f t="shared" si="1"/>
        <v>2609.9</v>
      </c>
      <c r="L20" s="171">
        <f t="shared" si="2"/>
        <v>100</v>
      </c>
      <c r="M20" s="68">
        <f t="shared" si="3"/>
        <v>0</v>
      </c>
      <c r="N20" s="9">
        <f t="shared" si="4"/>
        <v>0</v>
      </c>
      <c r="O20" s="9">
        <f t="shared" si="5"/>
        <v>0</v>
      </c>
      <c r="P20" s="170">
        <f t="shared" si="6"/>
        <v>0</v>
      </c>
      <c r="Q20" s="16">
        <v>1500</v>
      </c>
      <c r="R20" s="14" t="s">
        <v>106</v>
      </c>
      <c r="S20" s="167"/>
    </row>
    <row r="21" spans="1:19" ht="81.75" customHeight="1" thickBot="1">
      <c r="A21" s="13" t="s">
        <v>63</v>
      </c>
      <c r="B21" s="75" t="s">
        <v>64</v>
      </c>
      <c r="C21" s="69"/>
      <c r="D21" s="71"/>
      <c r="E21" s="71">
        <v>1298.83166</v>
      </c>
      <c r="F21" s="71"/>
      <c r="G21" s="170">
        <f t="shared" si="0"/>
        <v>1298.83166</v>
      </c>
      <c r="H21" s="69"/>
      <c r="I21" s="71"/>
      <c r="J21" s="71">
        <v>1298.83166</v>
      </c>
      <c r="K21" s="170">
        <f t="shared" si="1"/>
        <v>1298.83166</v>
      </c>
      <c r="L21" s="171">
        <f t="shared" si="2"/>
        <v>100</v>
      </c>
      <c r="M21" s="68">
        <f t="shared" si="3"/>
        <v>0</v>
      </c>
      <c r="N21" s="9">
        <f t="shared" si="4"/>
        <v>0</v>
      </c>
      <c r="O21" s="9">
        <f t="shared" si="5"/>
        <v>0</v>
      </c>
      <c r="P21" s="170">
        <f t="shared" si="6"/>
        <v>0</v>
      </c>
      <c r="Q21" s="16">
        <v>340.4577</v>
      </c>
      <c r="R21" s="14" t="s">
        <v>104</v>
      </c>
      <c r="S21" s="165" t="s">
        <v>168</v>
      </c>
    </row>
    <row r="22" spans="1:19" ht="92.25" customHeight="1" thickBot="1">
      <c r="A22" s="74" t="s">
        <v>116</v>
      </c>
      <c r="B22" s="136" t="s">
        <v>117</v>
      </c>
      <c r="C22" s="69"/>
      <c r="D22" s="71"/>
      <c r="E22" s="71"/>
      <c r="F22" s="71"/>
      <c r="G22" s="170">
        <f t="shared" si="0"/>
        <v>0</v>
      </c>
      <c r="H22" s="69"/>
      <c r="I22" s="71"/>
      <c r="J22" s="71"/>
      <c r="K22" s="170">
        <f t="shared" si="1"/>
        <v>0</v>
      </c>
      <c r="L22" s="171" t="e">
        <f t="shared" si="2"/>
        <v>#DIV/0!</v>
      </c>
      <c r="M22" s="68">
        <f t="shared" si="3"/>
        <v>0</v>
      </c>
      <c r="N22" s="9">
        <f t="shared" si="4"/>
        <v>0</v>
      </c>
      <c r="O22" s="9">
        <f t="shared" si="5"/>
        <v>0</v>
      </c>
      <c r="P22" s="170">
        <f t="shared" si="6"/>
        <v>0</v>
      </c>
      <c r="Q22" s="16"/>
      <c r="R22" s="14"/>
      <c r="S22" s="166"/>
    </row>
    <row r="23" spans="1:19" ht="62.25" customHeight="1" thickBot="1">
      <c r="A23" s="13" t="s">
        <v>96</v>
      </c>
      <c r="B23" s="193" t="s">
        <v>95</v>
      </c>
      <c r="C23" s="69"/>
      <c r="D23" s="71"/>
      <c r="E23" s="71"/>
      <c r="F23" s="71"/>
      <c r="G23" s="170">
        <f t="shared" si="0"/>
        <v>0</v>
      </c>
      <c r="H23" s="69"/>
      <c r="I23" s="71"/>
      <c r="J23" s="71"/>
      <c r="K23" s="170">
        <f t="shared" si="1"/>
        <v>0</v>
      </c>
      <c r="L23" s="171" t="e">
        <f t="shared" si="2"/>
        <v>#DIV/0!</v>
      </c>
      <c r="M23" s="68">
        <f t="shared" si="3"/>
        <v>0</v>
      </c>
      <c r="N23" s="9">
        <f t="shared" si="4"/>
        <v>0</v>
      </c>
      <c r="O23" s="9">
        <f t="shared" si="5"/>
        <v>0</v>
      </c>
      <c r="P23" s="170">
        <f t="shared" si="6"/>
        <v>0</v>
      </c>
      <c r="Q23" s="16"/>
      <c r="R23" s="14"/>
      <c r="S23" s="166"/>
    </row>
    <row r="24" spans="1:19" ht="62.25" customHeight="1" thickBot="1">
      <c r="A24" s="13" t="s">
        <v>136</v>
      </c>
      <c r="B24" s="193" t="s">
        <v>128</v>
      </c>
      <c r="C24" s="69"/>
      <c r="D24" s="71"/>
      <c r="E24" s="71">
        <v>1400.22068</v>
      </c>
      <c r="F24" s="71"/>
      <c r="G24" s="170">
        <f t="shared" si="0"/>
        <v>1400.22068</v>
      </c>
      <c r="H24" s="69"/>
      <c r="I24" s="71"/>
      <c r="J24" s="71">
        <v>1400.22068</v>
      </c>
      <c r="K24" s="170">
        <f t="shared" si="1"/>
        <v>1400.22068</v>
      </c>
      <c r="L24" s="171"/>
      <c r="M24" s="68">
        <f t="shared" si="3"/>
        <v>0</v>
      </c>
      <c r="N24" s="9">
        <f t="shared" si="4"/>
        <v>0</v>
      </c>
      <c r="O24" s="9">
        <f t="shared" si="5"/>
        <v>0</v>
      </c>
      <c r="P24" s="170">
        <f t="shared" si="6"/>
        <v>0</v>
      </c>
      <c r="Q24" s="16"/>
      <c r="R24" s="14"/>
      <c r="S24" s="166"/>
    </row>
    <row r="25" spans="1:19" ht="29.25" customHeight="1" thickBot="1">
      <c r="A25" s="13" t="s">
        <v>65</v>
      </c>
      <c r="B25" s="194" t="s">
        <v>66</v>
      </c>
      <c r="C25" s="69"/>
      <c r="D25" s="71"/>
      <c r="E25" s="71"/>
      <c r="F25" s="71"/>
      <c r="G25" s="170">
        <f t="shared" si="0"/>
        <v>0</v>
      </c>
      <c r="H25" s="69"/>
      <c r="I25" s="71"/>
      <c r="J25" s="71"/>
      <c r="K25" s="170">
        <f t="shared" si="1"/>
        <v>0</v>
      </c>
      <c r="L25" s="171" t="e">
        <f t="shared" si="2"/>
        <v>#DIV/0!</v>
      </c>
      <c r="M25" s="68">
        <f t="shared" si="3"/>
        <v>0</v>
      </c>
      <c r="N25" s="9">
        <f t="shared" si="4"/>
        <v>0</v>
      </c>
      <c r="O25" s="9">
        <f t="shared" si="5"/>
        <v>0</v>
      </c>
      <c r="P25" s="170">
        <f t="shared" si="6"/>
        <v>0</v>
      </c>
      <c r="Q25" s="16">
        <v>3</v>
      </c>
      <c r="R25" s="14"/>
      <c r="S25" s="166"/>
    </row>
    <row r="26" spans="1:19" s="2" customFormat="1" ht="44.25" customHeight="1" thickBot="1">
      <c r="A26" s="13" t="s">
        <v>80</v>
      </c>
      <c r="B26" s="195" t="s">
        <v>67</v>
      </c>
      <c r="C26" s="69"/>
      <c r="D26" s="71"/>
      <c r="E26" s="71">
        <v>42.5</v>
      </c>
      <c r="F26" s="71"/>
      <c r="G26" s="170">
        <f t="shared" si="0"/>
        <v>42.5</v>
      </c>
      <c r="H26" s="69"/>
      <c r="I26" s="71"/>
      <c r="J26" s="71">
        <v>42.5</v>
      </c>
      <c r="K26" s="170">
        <f t="shared" si="1"/>
        <v>42.5</v>
      </c>
      <c r="L26" s="171">
        <f t="shared" si="2"/>
        <v>100</v>
      </c>
      <c r="M26" s="68">
        <f t="shared" si="3"/>
        <v>0</v>
      </c>
      <c r="N26" s="9">
        <f t="shared" si="4"/>
        <v>0</v>
      </c>
      <c r="O26" s="9">
        <f t="shared" si="5"/>
        <v>0</v>
      </c>
      <c r="P26" s="170">
        <f t="shared" si="6"/>
        <v>0</v>
      </c>
      <c r="Q26" s="16">
        <v>48</v>
      </c>
      <c r="R26" s="14"/>
      <c r="S26" s="165" t="s">
        <v>169</v>
      </c>
    </row>
    <row r="27" spans="1:19" s="2" customFormat="1" ht="27.75" customHeight="1" thickBot="1">
      <c r="A27" s="13" t="s">
        <v>68</v>
      </c>
      <c r="B27" s="195" t="s">
        <v>69</v>
      </c>
      <c r="C27" s="69"/>
      <c r="D27" s="71"/>
      <c r="E27" s="71">
        <v>36.25</v>
      </c>
      <c r="F27" s="71"/>
      <c r="G27" s="170">
        <f t="shared" si="0"/>
        <v>36.25</v>
      </c>
      <c r="H27" s="69"/>
      <c r="I27" s="71"/>
      <c r="J27" s="71">
        <v>36.25</v>
      </c>
      <c r="K27" s="170">
        <f t="shared" si="1"/>
        <v>36.25</v>
      </c>
      <c r="L27" s="171">
        <f t="shared" si="2"/>
        <v>100</v>
      </c>
      <c r="M27" s="68">
        <f t="shared" si="3"/>
        <v>0</v>
      </c>
      <c r="N27" s="9">
        <f t="shared" si="4"/>
        <v>0</v>
      </c>
      <c r="O27" s="9">
        <f t="shared" si="5"/>
        <v>0</v>
      </c>
      <c r="P27" s="170">
        <f t="shared" si="6"/>
        <v>0</v>
      </c>
      <c r="Q27" s="16">
        <v>34</v>
      </c>
      <c r="R27" s="14"/>
      <c r="S27" s="166"/>
    </row>
    <row r="28" spans="1:19" ht="30" customHeight="1" thickBot="1">
      <c r="A28" s="74" t="s">
        <v>70</v>
      </c>
      <c r="B28" s="75" t="s">
        <v>129</v>
      </c>
      <c r="C28" s="69"/>
      <c r="D28" s="71"/>
      <c r="E28" s="71">
        <v>3804.7025</v>
      </c>
      <c r="F28" s="71"/>
      <c r="G28" s="170">
        <f t="shared" si="0"/>
        <v>3804.7025</v>
      </c>
      <c r="H28" s="69"/>
      <c r="I28" s="71"/>
      <c r="J28" s="71">
        <v>3804.7025</v>
      </c>
      <c r="K28" s="170">
        <f t="shared" si="1"/>
        <v>3804.7025</v>
      </c>
      <c r="L28" s="171">
        <f t="shared" si="2"/>
        <v>100</v>
      </c>
      <c r="M28" s="68">
        <f t="shared" si="3"/>
        <v>0</v>
      </c>
      <c r="N28" s="9">
        <f t="shared" si="4"/>
        <v>0</v>
      </c>
      <c r="O28" s="9">
        <f t="shared" si="5"/>
        <v>0</v>
      </c>
      <c r="P28" s="170">
        <f t="shared" si="6"/>
        <v>0</v>
      </c>
      <c r="Q28" s="16">
        <v>4344.192</v>
      </c>
      <c r="R28" s="14" t="s">
        <v>107</v>
      </c>
      <c r="S28" s="166"/>
    </row>
    <row r="29" spans="1:19" ht="28.5" customHeight="1" thickBot="1">
      <c r="A29" s="74" t="s">
        <v>97</v>
      </c>
      <c r="B29" s="75" t="s">
        <v>98</v>
      </c>
      <c r="C29" s="69"/>
      <c r="D29" s="71"/>
      <c r="E29" s="71"/>
      <c r="F29" s="71"/>
      <c r="G29" s="170">
        <f t="shared" si="0"/>
        <v>0</v>
      </c>
      <c r="H29" s="69"/>
      <c r="I29" s="71"/>
      <c r="J29" s="71"/>
      <c r="K29" s="170">
        <f t="shared" si="1"/>
        <v>0</v>
      </c>
      <c r="L29" s="171" t="e">
        <f t="shared" si="2"/>
        <v>#DIV/0!</v>
      </c>
      <c r="M29" s="68">
        <f t="shared" si="3"/>
        <v>0</v>
      </c>
      <c r="N29" s="9">
        <f t="shared" si="4"/>
        <v>0</v>
      </c>
      <c r="O29" s="9">
        <f t="shared" si="5"/>
        <v>0</v>
      </c>
      <c r="P29" s="170">
        <f t="shared" si="6"/>
        <v>0</v>
      </c>
      <c r="Q29" s="17">
        <v>100</v>
      </c>
      <c r="R29" s="14"/>
      <c r="S29" s="166"/>
    </row>
    <row r="30" spans="1:19" ht="28.5" customHeight="1" thickBot="1">
      <c r="A30" s="74" t="s">
        <v>130</v>
      </c>
      <c r="B30" s="75" t="s">
        <v>131</v>
      </c>
      <c r="C30" s="69"/>
      <c r="D30" s="71"/>
      <c r="E30" s="71"/>
      <c r="F30" s="71"/>
      <c r="G30" s="170">
        <f t="shared" si="0"/>
        <v>0</v>
      </c>
      <c r="H30" s="69"/>
      <c r="I30" s="71"/>
      <c r="J30" s="71"/>
      <c r="K30" s="170">
        <f t="shared" si="1"/>
        <v>0</v>
      </c>
      <c r="L30" s="171"/>
      <c r="M30" s="68">
        <f t="shared" si="3"/>
        <v>0</v>
      </c>
      <c r="N30" s="9">
        <f t="shared" si="4"/>
        <v>0</v>
      </c>
      <c r="O30" s="9">
        <f t="shared" si="5"/>
        <v>0</v>
      </c>
      <c r="P30" s="170">
        <f t="shared" si="6"/>
        <v>0</v>
      </c>
      <c r="Q30" s="17"/>
      <c r="R30" s="14"/>
      <c r="S30" s="166"/>
    </row>
    <row r="31" spans="1:19" ht="28.5" customHeight="1" thickBot="1">
      <c r="A31" s="74" t="s">
        <v>182</v>
      </c>
      <c r="B31" s="75" t="s">
        <v>183</v>
      </c>
      <c r="C31" s="69"/>
      <c r="D31" s="71"/>
      <c r="E31" s="71">
        <v>151.8575</v>
      </c>
      <c r="F31" s="71"/>
      <c r="G31" s="170">
        <f t="shared" si="0"/>
        <v>151.8575</v>
      </c>
      <c r="H31" s="69"/>
      <c r="I31" s="71"/>
      <c r="J31" s="71">
        <v>151.8575</v>
      </c>
      <c r="K31" s="170">
        <f t="shared" si="1"/>
        <v>151.8575</v>
      </c>
      <c r="L31" s="171"/>
      <c r="M31" s="68">
        <f>C31-H31</f>
        <v>0</v>
      </c>
      <c r="N31" s="9">
        <f>D31-I31</f>
        <v>0</v>
      </c>
      <c r="O31" s="9">
        <f>E31-J31</f>
        <v>0</v>
      </c>
      <c r="P31" s="170">
        <f>M31+N31+O31</f>
        <v>0</v>
      </c>
      <c r="Q31" s="17"/>
      <c r="R31" s="14"/>
      <c r="S31" s="166"/>
    </row>
    <row r="32" spans="1:19" ht="61.5" customHeight="1" thickBot="1">
      <c r="A32" s="77" t="s">
        <v>71</v>
      </c>
      <c r="B32" s="75" t="s">
        <v>72</v>
      </c>
      <c r="C32" s="201"/>
      <c r="D32" s="172"/>
      <c r="E32" s="169"/>
      <c r="F32" s="172"/>
      <c r="G32" s="170">
        <f t="shared" si="0"/>
        <v>0</v>
      </c>
      <c r="H32" s="207"/>
      <c r="I32" s="92"/>
      <c r="J32" s="168">
        <v>0</v>
      </c>
      <c r="K32" s="170">
        <f t="shared" si="1"/>
        <v>0</v>
      </c>
      <c r="L32" s="171" t="e">
        <f t="shared" si="2"/>
        <v>#DIV/0!</v>
      </c>
      <c r="M32" s="68">
        <f t="shared" si="3"/>
        <v>0</v>
      </c>
      <c r="N32" s="9">
        <f t="shared" si="4"/>
        <v>0</v>
      </c>
      <c r="O32" s="9">
        <f t="shared" si="5"/>
        <v>0</v>
      </c>
      <c r="P32" s="170">
        <f t="shared" si="6"/>
        <v>0</v>
      </c>
      <c r="Q32" s="15"/>
      <c r="R32" s="79"/>
      <c r="S32" s="166"/>
    </row>
    <row r="33" spans="1:19" ht="69" customHeight="1" thickBot="1">
      <c r="A33" s="77" t="s">
        <v>73</v>
      </c>
      <c r="B33" s="75" t="s">
        <v>74</v>
      </c>
      <c r="C33" s="201"/>
      <c r="D33" s="172"/>
      <c r="E33" s="172"/>
      <c r="F33" s="172"/>
      <c r="G33" s="170">
        <f t="shared" si="0"/>
        <v>0</v>
      </c>
      <c r="H33" s="207"/>
      <c r="I33" s="92"/>
      <c r="J33" s="92"/>
      <c r="K33" s="170">
        <f t="shared" si="1"/>
        <v>0</v>
      </c>
      <c r="L33" s="171" t="e">
        <f t="shared" si="2"/>
        <v>#DIV/0!</v>
      </c>
      <c r="M33" s="68">
        <f t="shared" si="3"/>
        <v>0</v>
      </c>
      <c r="N33" s="9">
        <f t="shared" si="4"/>
        <v>0</v>
      </c>
      <c r="O33" s="9">
        <f t="shared" si="5"/>
        <v>0</v>
      </c>
      <c r="P33" s="170">
        <f t="shared" si="6"/>
        <v>0</v>
      </c>
      <c r="Q33" s="15"/>
      <c r="R33" s="79"/>
      <c r="S33" s="166"/>
    </row>
    <row r="34" spans="1:19" ht="69" customHeight="1" thickBot="1">
      <c r="A34" s="77" t="s">
        <v>120</v>
      </c>
      <c r="B34" s="75" t="s">
        <v>121</v>
      </c>
      <c r="C34" s="201"/>
      <c r="D34" s="172"/>
      <c r="E34" s="172"/>
      <c r="F34" s="172"/>
      <c r="G34" s="170">
        <f t="shared" si="0"/>
        <v>0</v>
      </c>
      <c r="H34" s="207"/>
      <c r="I34" s="92"/>
      <c r="J34" s="92"/>
      <c r="K34" s="170"/>
      <c r="L34" s="171"/>
      <c r="M34" s="68">
        <f t="shared" si="3"/>
        <v>0</v>
      </c>
      <c r="N34" s="9">
        <f t="shared" si="4"/>
        <v>0</v>
      </c>
      <c r="O34" s="9">
        <f t="shared" si="5"/>
        <v>0</v>
      </c>
      <c r="P34" s="170">
        <f t="shared" si="6"/>
        <v>0</v>
      </c>
      <c r="Q34" s="15"/>
      <c r="R34" s="79"/>
      <c r="S34" s="166"/>
    </row>
    <row r="35" spans="1:19" ht="98.25" customHeight="1" thickBot="1">
      <c r="A35" s="77" t="s">
        <v>75</v>
      </c>
      <c r="B35" s="75" t="s">
        <v>76</v>
      </c>
      <c r="C35" s="201"/>
      <c r="D35" s="172"/>
      <c r="E35" s="169">
        <v>203.98526</v>
      </c>
      <c r="F35" s="172"/>
      <c r="G35" s="170">
        <f t="shared" si="0"/>
        <v>203.98526</v>
      </c>
      <c r="H35" s="207"/>
      <c r="I35" s="92"/>
      <c r="J35" s="169">
        <v>203.98526</v>
      </c>
      <c r="K35" s="170">
        <f t="shared" si="1"/>
        <v>203.98526</v>
      </c>
      <c r="L35" s="171">
        <f t="shared" si="2"/>
        <v>100</v>
      </c>
      <c r="M35" s="68">
        <f t="shared" si="3"/>
        <v>0</v>
      </c>
      <c r="N35" s="9">
        <f t="shared" si="4"/>
        <v>0</v>
      </c>
      <c r="O35" s="9">
        <f t="shared" si="5"/>
        <v>0</v>
      </c>
      <c r="P35" s="170">
        <f t="shared" si="6"/>
        <v>0</v>
      </c>
      <c r="Q35" s="15">
        <v>207.6603</v>
      </c>
      <c r="R35" s="80" t="s">
        <v>105</v>
      </c>
      <c r="S35" s="167"/>
    </row>
    <row r="36" spans="1:19" ht="86.25" customHeight="1" thickBot="1">
      <c r="A36" s="77" t="s">
        <v>122</v>
      </c>
      <c r="B36" s="75" t="s">
        <v>123</v>
      </c>
      <c r="C36" s="201"/>
      <c r="D36" s="172"/>
      <c r="E36" s="172"/>
      <c r="F36" s="172"/>
      <c r="G36" s="170">
        <f t="shared" si="0"/>
        <v>0</v>
      </c>
      <c r="H36" s="207"/>
      <c r="I36" s="92"/>
      <c r="J36" s="92"/>
      <c r="K36" s="170">
        <v>0</v>
      </c>
      <c r="L36" s="171"/>
      <c r="M36" s="68">
        <f t="shared" si="3"/>
        <v>0</v>
      </c>
      <c r="N36" s="9">
        <f t="shared" si="4"/>
        <v>0</v>
      </c>
      <c r="O36" s="9">
        <f t="shared" si="5"/>
        <v>0</v>
      </c>
      <c r="P36" s="170">
        <f t="shared" si="6"/>
        <v>0</v>
      </c>
      <c r="Q36" s="15"/>
      <c r="R36" s="80"/>
      <c r="S36" s="167"/>
    </row>
    <row r="37" spans="1:19" ht="56.25" customHeight="1" thickBot="1">
      <c r="A37" s="77" t="s">
        <v>77</v>
      </c>
      <c r="B37" s="75" t="s">
        <v>78</v>
      </c>
      <c r="C37" s="202"/>
      <c r="D37" s="203"/>
      <c r="E37" s="204">
        <v>1772.62346</v>
      </c>
      <c r="F37" s="203"/>
      <c r="G37" s="205">
        <f t="shared" si="0"/>
        <v>1772.62346</v>
      </c>
      <c r="H37" s="208"/>
      <c r="I37" s="209"/>
      <c r="J37" s="210">
        <v>1772.62346</v>
      </c>
      <c r="K37" s="205">
        <f t="shared" si="1"/>
        <v>1772.62346</v>
      </c>
      <c r="L37" s="211">
        <f t="shared" si="2"/>
        <v>100</v>
      </c>
      <c r="M37" s="212">
        <f t="shared" si="3"/>
        <v>0</v>
      </c>
      <c r="N37" s="213">
        <f t="shared" si="4"/>
        <v>0</v>
      </c>
      <c r="O37" s="213">
        <f t="shared" si="5"/>
        <v>0</v>
      </c>
      <c r="P37" s="205">
        <f t="shared" si="6"/>
        <v>0</v>
      </c>
      <c r="Q37" s="15">
        <v>790.8063</v>
      </c>
      <c r="R37" s="80" t="s">
        <v>109</v>
      </c>
      <c r="S37" s="167"/>
    </row>
    <row r="38" spans="1:19" ht="12.75" customHeight="1" hidden="1">
      <c r="A38" s="81">
        <v>13</v>
      </c>
      <c r="B38" s="82" t="s">
        <v>26</v>
      </c>
      <c r="C38" s="196"/>
      <c r="D38" s="197"/>
      <c r="E38" s="197"/>
      <c r="F38" s="197"/>
      <c r="G38" s="170">
        <f aca="true" t="shared" si="7" ref="G38:G67">C38+D38+E38+F38</f>
        <v>0</v>
      </c>
      <c r="H38" s="197"/>
      <c r="I38" s="196"/>
      <c r="J38" s="196"/>
      <c r="K38" s="197"/>
      <c r="L38" s="171" t="e">
        <f t="shared" si="2"/>
        <v>#DIV/0!</v>
      </c>
      <c r="M38" s="68">
        <f aca="true" t="shared" si="8" ref="M38:O48">H38</f>
        <v>0</v>
      </c>
      <c r="N38" s="9">
        <f t="shared" si="8"/>
        <v>0</v>
      </c>
      <c r="O38" s="9">
        <f t="shared" si="8"/>
        <v>0</v>
      </c>
      <c r="P38" s="170">
        <f aca="true" t="shared" si="9" ref="P38:P67">M38+N38+O38</f>
        <v>0</v>
      </c>
      <c r="Q38" s="15"/>
      <c r="R38" s="79"/>
      <c r="S38" s="166"/>
    </row>
    <row r="39" spans="1:19" ht="12.75" customHeight="1" hidden="1">
      <c r="A39" s="81">
        <v>14</v>
      </c>
      <c r="B39" s="83" t="s">
        <v>27</v>
      </c>
      <c r="C39" s="92"/>
      <c r="D39" s="172"/>
      <c r="E39" s="172"/>
      <c r="F39" s="172"/>
      <c r="G39" s="170">
        <f t="shared" si="7"/>
        <v>0</v>
      </c>
      <c r="H39" s="172"/>
      <c r="I39" s="92"/>
      <c r="J39" s="92"/>
      <c r="K39" s="172"/>
      <c r="L39" s="171" t="e">
        <f t="shared" si="2"/>
        <v>#DIV/0!</v>
      </c>
      <c r="M39" s="68">
        <f t="shared" si="8"/>
        <v>0</v>
      </c>
      <c r="N39" s="9">
        <f t="shared" si="8"/>
        <v>0</v>
      </c>
      <c r="O39" s="9">
        <f t="shared" si="8"/>
        <v>0</v>
      </c>
      <c r="P39" s="170">
        <f t="shared" si="9"/>
        <v>0</v>
      </c>
      <c r="Q39" s="15"/>
      <c r="R39" s="79"/>
      <c r="S39" s="166"/>
    </row>
    <row r="40" spans="1:19" ht="12.75" customHeight="1" hidden="1">
      <c r="A40" s="81">
        <v>15</v>
      </c>
      <c r="B40" s="83" t="s">
        <v>33</v>
      </c>
      <c r="C40" s="92"/>
      <c r="D40" s="172"/>
      <c r="E40" s="172"/>
      <c r="F40" s="172"/>
      <c r="G40" s="170">
        <f t="shared" si="7"/>
        <v>0</v>
      </c>
      <c r="H40" s="172"/>
      <c r="I40" s="92"/>
      <c r="J40" s="92"/>
      <c r="K40" s="172"/>
      <c r="L40" s="171" t="e">
        <f t="shared" si="2"/>
        <v>#DIV/0!</v>
      </c>
      <c r="M40" s="68">
        <f t="shared" si="8"/>
        <v>0</v>
      </c>
      <c r="N40" s="9">
        <f t="shared" si="8"/>
        <v>0</v>
      </c>
      <c r="O40" s="9">
        <f t="shared" si="8"/>
        <v>0</v>
      </c>
      <c r="P40" s="170">
        <f t="shared" si="9"/>
        <v>0</v>
      </c>
      <c r="Q40" s="15"/>
      <c r="R40" s="79"/>
      <c r="S40" s="166"/>
    </row>
    <row r="41" spans="1:19" ht="12.75" customHeight="1" hidden="1">
      <c r="A41" s="81">
        <v>16</v>
      </c>
      <c r="B41" s="83" t="s">
        <v>34</v>
      </c>
      <c r="C41" s="92"/>
      <c r="D41" s="172"/>
      <c r="E41" s="172"/>
      <c r="F41" s="172"/>
      <c r="G41" s="170">
        <f t="shared" si="7"/>
        <v>0</v>
      </c>
      <c r="H41" s="172"/>
      <c r="I41" s="92"/>
      <c r="J41" s="92"/>
      <c r="K41" s="172"/>
      <c r="L41" s="171" t="e">
        <f t="shared" si="2"/>
        <v>#DIV/0!</v>
      </c>
      <c r="M41" s="68">
        <f t="shared" si="8"/>
        <v>0</v>
      </c>
      <c r="N41" s="9">
        <f t="shared" si="8"/>
        <v>0</v>
      </c>
      <c r="O41" s="9">
        <f t="shared" si="8"/>
        <v>0</v>
      </c>
      <c r="P41" s="170">
        <f t="shared" si="9"/>
        <v>0</v>
      </c>
      <c r="Q41" s="15"/>
      <c r="R41" s="79"/>
      <c r="S41" s="166"/>
    </row>
    <row r="42" spans="1:19" ht="12.75" customHeight="1" hidden="1">
      <c r="A42" s="81">
        <v>17</v>
      </c>
      <c r="B42" s="83" t="s">
        <v>35</v>
      </c>
      <c r="C42" s="174"/>
      <c r="D42" s="175"/>
      <c r="E42" s="172"/>
      <c r="F42" s="172"/>
      <c r="G42" s="170">
        <f t="shared" si="7"/>
        <v>0</v>
      </c>
      <c r="H42" s="172"/>
      <c r="I42" s="92"/>
      <c r="J42" s="92"/>
      <c r="K42" s="172"/>
      <c r="L42" s="171" t="e">
        <f t="shared" si="2"/>
        <v>#DIV/0!</v>
      </c>
      <c r="M42" s="68">
        <f t="shared" si="8"/>
        <v>0</v>
      </c>
      <c r="N42" s="9">
        <f t="shared" si="8"/>
        <v>0</v>
      </c>
      <c r="O42" s="9">
        <f t="shared" si="8"/>
        <v>0</v>
      </c>
      <c r="P42" s="170">
        <f t="shared" si="9"/>
        <v>0</v>
      </c>
      <c r="Q42" s="15"/>
      <c r="R42" s="79"/>
      <c r="S42" s="166"/>
    </row>
    <row r="43" spans="1:19" ht="12.75" customHeight="1" hidden="1">
      <c r="A43" s="81">
        <v>18</v>
      </c>
      <c r="B43" s="83" t="s">
        <v>36</v>
      </c>
      <c r="C43" s="92"/>
      <c r="D43" s="172"/>
      <c r="E43" s="172"/>
      <c r="F43" s="172"/>
      <c r="G43" s="170">
        <f t="shared" si="7"/>
        <v>0</v>
      </c>
      <c r="H43" s="172"/>
      <c r="I43" s="92"/>
      <c r="J43" s="92"/>
      <c r="K43" s="172"/>
      <c r="L43" s="171" t="e">
        <f t="shared" si="2"/>
        <v>#DIV/0!</v>
      </c>
      <c r="M43" s="68">
        <f t="shared" si="8"/>
        <v>0</v>
      </c>
      <c r="N43" s="9">
        <f t="shared" si="8"/>
        <v>0</v>
      </c>
      <c r="O43" s="9">
        <f t="shared" si="8"/>
        <v>0</v>
      </c>
      <c r="P43" s="170">
        <f t="shared" si="9"/>
        <v>0</v>
      </c>
      <c r="Q43" s="15"/>
      <c r="R43" s="79"/>
      <c r="S43" s="166"/>
    </row>
    <row r="44" spans="1:19" ht="12.75" customHeight="1" hidden="1">
      <c r="A44" s="81">
        <v>19</v>
      </c>
      <c r="B44" s="87" t="s">
        <v>20</v>
      </c>
      <c r="C44" s="92"/>
      <c r="D44" s="172"/>
      <c r="E44" s="172"/>
      <c r="F44" s="172"/>
      <c r="G44" s="170">
        <f t="shared" si="7"/>
        <v>0</v>
      </c>
      <c r="H44" s="172"/>
      <c r="I44" s="92"/>
      <c r="J44" s="92"/>
      <c r="K44" s="172"/>
      <c r="L44" s="171" t="e">
        <f t="shared" si="2"/>
        <v>#DIV/0!</v>
      </c>
      <c r="M44" s="68">
        <f t="shared" si="8"/>
        <v>0</v>
      </c>
      <c r="N44" s="9">
        <f t="shared" si="8"/>
        <v>0</v>
      </c>
      <c r="O44" s="9">
        <f t="shared" si="8"/>
        <v>0</v>
      </c>
      <c r="P44" s="170">
        <f t="shared" si="9"/>
        <v>0</v>
      </c>
      <c r="Q44" s="15"/>
      <c r="R44" s="79"/>
      <c r="S44" s="166"/>
    </row>
    <row r="45" spans="1:19" ht="12.75" customHeight="1" hidden="1">
      <c r="A45" s="4">
        <v>20</v>
      </c>
      <c r="B45" s="87" t="s">
        <v>37</v>
      </c>
      <c r="C45" s="92"/>
      <c r="D45" s="172"/>
      <c r="E45" s="172"/>
      <c r="F45" s="172"/>
      <c r="G45" s="170">
        <f t="shared" si="7"/>
        <v>0</v>
      </c>
      <c r="H45" s="172"/>
      <c r="I45" s="92"/>
      <c r="J45" s="92"/>
      <c r="K45" s="172"/>
      <c r="L45" s="171" t="e">
        <f t="shared" si="2"/>
        <v>#DIV/0!</v>
      </c>
      <c r="M45" s="68">
        <f t="shared" si="8"/>
        <v>0</v>
      </c>
      <c r="N45" s="9">
        <f t="shared" si="8"/>
        <v>0</v>
      </c>
      <c r="O45" s="9">
        <f t="shared" si="8"/>
        <v>0</v>
      </c>
      <c r="P45" s="170">
        <f t="shared" si="9"/>
        <v>0</v>
      </c>
      <c r="Q45" s="15"/>
      <c r="R45" s="79"/>
      <c r="S45" s="166"/>
    </row>
    <row r="46" spans="1:19" ht="12.75" customHeight="1" hidden="1">
      <c r="A46" s="4">
        <v>21</v>
      </c>
      <c r="B46" s="82" t="s">
        <v>26</v>
      </c>
      <c r="C46" s="92"/>
      <c r="D46" s="172"/>
      <c r="E46" s="172"/>
      <c r="F46" s="172"/>
      <c r="G46" s="170">
        <f t="shared" si="7"/>
        <v>0</v>
      </c>
      <c r="H46" s="172"/>
      <c r="I46" s="92"/>
      <c r="J46" s="92"/>
      <c r="K46" s="172"/>
      <c r="L46" s="171" t="e">
        <f t="shared" si="2"/>
        <v>#DIV/0!</v>
      </c>
      <c r="M46" s="68">
        <f t="shared" si="8"/>
        <v>0</v>
      </c>
      <c r="N46" s="9">
        <f t="shared" si="8"/>
        <v>0</v>
      </c>
      <c r="O46" s="9">
        <f t="shared" si="8"/>
        <v>0</v>
      </c>
      <c r="P46" s="170">
        <f t="shared" si="9"/>
        <v>0</v>
      </c>
      <c r="Q46" s="15"/>
      <c r="R46" s="79"/>
      <c r="S46" s="166"/>
    </row>
    <row r="47" spans="1:19" ht="12.75" customHeight="1" hidden="1">
      <c r="A47" s="4">
        <v>22</v>
      </c>
      <c r="B47" s="85" t="s">
        <v>27</v>
      </c>
      <c r="C47" s="92"/>
      <c r="D47" s="172"/>
      <c r="E47" s="172"/>
      <c r="F47" s="172"/>
      <c r="G47" s="170">
        <f t="shared" si="7"/>
        <v>0</v>
      </c>
      <c r="H47" s="172"/>
      <c r="I47" s="92"/>
      <c r="J47" s="92"/>
      <c r="K47" s="172"/>
      <c r="L47" s="171" t="e">
        <f t="shared" si="2"/>
        <v>#DIV/0!</v>
      </c>
      <c r="M47" s="68">
        <f t="shared" si="8"/>
        <v>0</v>
      </c>
      <c r="N47" s="9">
        <f t="shared" si="8"/>
        <v>0</v>
      </c>
      <c r="O47" s="9">
        <f t="shared" si="8"/>
        <v>0</v>
      </c>
      <c r="P47" s="170">
        <f t="shared" si="9"/>
        <v>0</v>
      </c>
      <c r="Q47" s="15"/>
      <c r="R47" s="79"/>
      <c r="S47" s="166"/>
    </row>
    <row r="48" spans="1:19" ht="12.75" customHeight="1" hidden="1">
      <c r="A48" s="86">
        <v>23</v>
      </c>
      <c r="B48" s="87" t="s">
        <v>52</v>
      </c>
      <c r="C48" s="92"/>
      <c r="D48" s="172"/>
      <c r="E48" s="172"/>
      <c r="F48" s="172"/>
      <c r="G48" s="170">
        <f t="shared" si="7"/>
        <v>0</v>
      </c>
      <c r="H48" s="172"/>
      <c r="I48" s="92"/>
      <c r="J48" s="92"/>
      <c r="K48" s="172"/>
      <c r="L48" s="171" t="e">
        <f t="shared" si="2"/>
        <v>#DIV/0!</v>
      </c>
      <c r="M48" s="68">
        <f t="shared" si="8"/>
        <v>0</v>
      </c>
      <c r="N48" s="9">
        <f t="shared" si="8"/>
        <v>0</v>
      </c>
      <c r="O48" s="9">
        <f t="shared" si="8"/>
        <v>0</v>
      </c>
      <c r="P48" s="170">
        <f t="shared" si="9"/>
        <v>0</v>
      </c>
      <c r="Q48" s="15"/>
      <c r="R48" s="79"/>
      <c r="S48" s="166"/>
    </row>
    <row r="49" spans="1:19" ht="12.75" customHeight="1" hidden="1">
      <c r="A49" s="86">
        <v>24</v>
      </c>
      <c r="B49" s="87" t="s">
        <v>53</v>
      </c>
      <c r="C49" s="92"/>
      <c r="D49" s="172"/>
      <c r="E49" s="172"/>
      <c r="F49" s="172"/>
      <c r="G49" s="170">
        <f t="shared" si="7"/>
        <v>0</v>
      </c>
      <c r="H49" s="172"/>
      <c r="I49" s="92"/>
      <c r="J49" s="92"/>
      <c r="K49" s="172"/>
      <c r="L49" s="171" t="e">
        <f t="shared" si="2"/>
        <v>#DIV/0!</v>
      </c>
      <c r="M49" s="68"/>
      <c r="N49" s="9"/>
      <c r="O49" s="9"/>
      <c r="P49" s="170">
        <f t="shared" si="9"/>
        <v>0</v>
      </c>
      <c r="Q49" s="15"/>
      <c r="R49" s="79"/>
      <c r="S49" s="166"/>
    </row>
    <row r="50" spans="1:19" ht="12.75" customHeight="1" hidden="1">
      <c r="A50" s="86">
        <v>24</v>
      </c>
      <c r="B50" s="87" t="s">
        <v>38</v>
      </c>
      <c r="C50" s="92"/>
      <c r="D50" s="172"/>
      <c r="E50" s="172"/>
      <c r="F50" s="172"/>
      <c r="G50" s="170">
        <f t="shared" si="7"/>
        <v>0</v>
      </c>
      <c r="H50" s="172"/>
      <c r="I50" s="92"/>
      <c r="J50" s="92"/>
      <c r="K50" s="172"/>
      <c r="L50" s="171" t="e">
        <f t="shared" si="2"/>
        <v>#DIV/0!</v>
      </c>
      <c r="M50" s="68">
        <f aca="true" t="shared" si="10" ref="M50:O67">H50</f>
        <v>0</v>
      </c>
      <c r="N50" s="9">
        <f t="shared" si="10"/>
        <v>0</v>
      </c>
      <c r="O50" s="9">
        <f t="shared" si="10"/>
        <v>0</v>
      </c>
      <c r="P50" s="170">
        <f t="shared" si="9"/>
        <v>0</v>
      </c>
      <c r="Q50" s="15"/>
      <c r="R50" s="79"/>
      <c r="S50" s="166"/>
    </row>
    <row r="51" spans="1:19" ht="12.75" customHeight="1" hidden="1">
      <c r="A51" s="86">
        <v>25</v>
      </c>
      <c r="B51" s="87" t="s">
        <v>11</v>
      </c>
      <c r="C51" s="92"/>
      <c r="D51" s="172"/>
      <c r="E51" s="172"/>
      <c r="F51" s="172"/>
      <c r="G51" s="170">
        <f t="shared" si="7"/>
        <v>0</v>
      </c>
      <c r="H51" s="172"/>
      <c r="I51" s="92"/>
      <c r="J51" s="92"/>
      <c r="K51" s="172"/>
      <c r="L51" s="171" t="e">
        <f t="shared" si="2"/>
        <v>#DIV/0!</v>
      </c>
      <c r="M51" s="68">
        <f t="shared" si="10"/>
        <v>0</v>
      </c>
      <c r="N51" s="9">
        <f t="shared" si="10"/>
        <v>0</v>
      </c>
      <c r="O51" s="9">
        <f t="shared" si="10"/>
        <v>0</v>
      </c>
      <c r="P51" s="170">
        <f t="shared" si="9"/>
        <v>0</v>
      </c>
      <c r="Q51" s="15"/>
      <c r="R51" s="79"/>
      <c r="S51" s="166"/>
    </row>
    <row r="52" spans="1:19" ht="12.75" customHeight="1" hidden="1">
      <c r="A52" s="86">
        <v>26</v>
      </c>
      <c r="B52" s="87" t="s">
        <v>18</v>
      </c>
      <c r="C52" s="92"/>
      <c r="D52" s="172"/>
      <c r="E52" s="172"/>
      <c r="F52" s="172"/>
      <c r="G52" s="170">
        <f t="shared" si="7"/>
        <v>0</v>
      </c>
      <c r="H52" s="172"/>
      <c r="I52" s="92"/>
      <c r="J52" s="92"/>
      <c r="K52" s="172"/>
      <c r="L52" s="171" t="e">
        <f t="shared" si="2"/>
        <v>#DIV/0!</v>
      </c>
      <c r="M52" s="68">
        <f t="shared" si="10"/>
        <v>0</v>
      </c>
      <c r="N52" s="9">
        <f t="shared" si="10"/>
        <v>0</v>
      </c>
      <c r="O52" s="9">
        <f t="shared" si="10"/>
        <v>0</v>
      </c>
      <c r="P52" s="170">
        <f t="shared" si="9"/>
        <v>0</v>
      </c>
      <c r="Q52" s="15"/>
      <c r="R52" s="79"/>
      <c r="S52" s="166"/>
    </row>
    <row r="53" spans="1:19" ht="12.75" customHeight="1" hidden="1">
      <c r="A53" s="86">
        <v>27</v>
      </c>
      <c r="B53" s="87" t="s">
        <v>39</v>
      </c>
      <c r="C53" s="92"/>
      <c r="D53" s="172"/>
      <c r="E53" s="172"/>
      <c r="F53" s="172"/>
      <c r="G53" s="170">
        <f t="shared" si="7"/>
        <v>0</v>
      </c>
      <c r="H53" s="172"/>
      <c r="I53" s="92"/>
      <c r="J53" s="92"/>
      <c r="K53" s="172"/>
      <c r="L53" s="171" t="e">
        <f t="shared" si="2"/>
        <v>#DIV/0!</v>
      </c>
      <c r="M53" s="68">
        <f t="shared" si="10"/>
        <v>0</v>
      </c>
      <c r="N53" s="9">
        <f t="shared" si="10"/>
        <v>0</v>
      </c>
      <c r="O53" s="9">
        <f t="shared" si="10"/>
        <v>0</v>
      </c>
      <c r="P53" s="170">
        <f t="shared" si="9"/>
        <v>0</v>
      </c>
      <c r="Q53" s="15"/>
      <c r="R53" s="79"/>
      <c r="S53" s="166"/>
    </row>
    <row r="54" spans="1:19" ht="12.75" customHeight="1" hidden="1">
      <c r="A54" s="86">
        <v>28</v>
      </c>
      <c r="B54" s="87" t="s">
        <v>40</v>
      </c>
      <c r="C54" s="92"/>
      <c r="D54" s="172"/>
      <c r="E54" s="172"/>
      <c r="F54" s="172"/>
      <c r="G54" s="170">
        <f t="shared" si="7"/>
        <v>0</v>
      </c>
      <c r="H54" s="172"/>
      <c r="I54" s="92"/>
      <c r="J54" s="92"/>
      <c r="K54" s="172"/>
      <c r="L54" s="171" t="e">
        <f t="shared" si="2"/>
        <v>#DIV/0!</v>
      </c>
      <c r="M54" s="68">
        <f t="shared" si="10"/>
        <v>0</v>
      </c>
      <c r="N54" s="9">
        <f t="shared" si="10"/>
        <v>0</v>
      </c>
      <c r="O54" s="9">
        <f t="shared" si="10"/>
        <v>0</v>
      </c>
      <c r="P54" s="170">
        <f t="shared" si="9"/>
        <v>0</v>
      </c>
      <c r="Q54" s="15"/>
      <c r="R54" s="79"/>
      <c r="S54" s="166"/>
    </row>
    <row r="55" spans="1:19" ht="12.75" customHeight="1" hidden="1">
      <c r="A55" s="86">
        <v>29</v>
      </c>
      <c r="B55" s="87" t="s">
        <v>41</v>
      </c>
      <c r="C55" s="92"/>
      <c r="D55" s="172"/>
      <c r="E55" s="172"/>
      <c r="F55" s="172"/>
      <c r="G55" s="170">
        <f t="shared" si="7"/>
        <v>0</v>
      </c>
      <c r="H55" s="172"/>
      <c r="I55" s="92"/>
      <c r="J55" s="92"/>
      <c r="K55" s="172"/>
      <c r="L55" s="171" t="e">
        <f t="shared" si="2"/>
        <v>#DIV/0!</v>
      </c>
      <c r="M55" s="68">
        <f t="shared" si="10"/>
        <v>0</v>
      </c>
      <c r="N55" s="9">
        <f t="shared" si="10"/>
        <v>0</v>
      </c>
      <c r="O55" s="9">
        <f t="shared" si="10"/>
        <v>0</v>
      </c>
      <c r="P55" s="170">
        <f t="shared" si="9"/>
        <v>0</v>
      </c>
      <c r="Q55" s="15"/>
      <c r="R55" s="79"/>
      <c r="S55" s="166"/>
    </row>
    <row r="56" spans="1:19" ht="12.75" customHeight="1" hidden="1">
      <c r="A56" s="86">
        <v>30</v>
      </c>
      <c r="B56" s="87" t="s">
        <v>42</v>
      </c>
      <c r="C56" s="92"/>
      <c r="D56" s="172"/>
      <c r="E56" s="172"/>
      <c r="F56" s="172"/>
      <c r="G56" s="170">
        <f t="shared" si="7"/>
        <v>0</v>
      </c>
      <c r="H56" s="172"/>
      <c r="I56" s="92"/>
      <c r="J56" s="92"/>
      <c r="K56" s="172"/>
      <c r="L56" s="171" t="e">
        <f t="shared" si="2"/>
        <v>#DIV/0!</v>
      </c>
      <c r="M56" s="68">
        <f t="shared" si="10"/>
        <v>0</v>
      </c>
      <c r="N56" s="9">
        <f t="shared" si="10"/>
        <v>0</v>
      </c>
      <c r="O56" s="9">
        <f t="shared" si="10"/>
        <v>0</v>
      </c>
      <c r="P56" s="170">
        <f t="shared" si="9"/>
        <v>0</v>
      </c>
      <c r="Q56" s="15"/>
      <c r="R56" s="79"/>
      <c r="S56" s="166"/>
    </row>
    <row r="57" spans="1:19" ht="12.75" customHeight="1" hidden="1">
      <c r="A57" s="88">
        <v>31</v>
      </c>
      <c r="B57" s="89" t="s">
        <v>43</v>
      </c>
      <c r="C57" s="92"/>
      <c r="D57" s="172"/>
      <c r="E57" s="172"/>
      <c r="F57" s="172"/>
      <c r="G57" s="170">
        <f t="shared" si="7"/>
        <v>0</v>
      </c>
      <c r="H57" s="172"/>
      <c r="I57" s="92"/>
      <c r="J57" s="92"/>
      <c r="K57" s="172"/>
      <c r="L57" s="171" t="e">
        <f t="shared" si="2"/>
        <v>#DIV/0!</v>
      </c>
      <c r="M57" s="68">
        <f t="shared" si="10"/>
        <v>0</v>
      </c>
      <c r="N57" s="9">
        <f t="shared" si="10"/>
        <v>0</v>
      </c>
      <c r="O57" s="9">
        <f t="shared" si="10"/>
        <v>0</v>
      </c>
      <c r="P57" s="170">
        <f t="shared" si="9"/>
        <v>0</v>
      </c>
      <c r="Q57" s="15"/>
      <c r="R57" s="79"/>
      <c r="S57" s="166"/>
    </row>
    <row r="58" spans="1:19" ht="12.75" customHeight="1" hidden="1">
      <c r="A58" s="86">
        <v>32</v>
      </c>
      <c r="B58" s="12" t="s">
        <v>44</v>
      </c>
      <c r="C58" s="92"/>
      <c r="D58" s="172"/>
      <c r="E58" s="172"/>
      <c r="F58" s="172"/>
      <c r="G58" s="170">
        <f t="shared" si="7"/>
        <v>0</v>
      </c>
      <c r="H58" s="172"/>
      <c r="I58" s="92"/>
      <c r="J58" s="92"/>
      <c r="K58" s="172"/>
      <c r="L58" s="171" t="e">
        <f t="shared" si="2"/>
        <v>#DIV/0!</v>
      </c>
      <c r="M58" s="68">
        <f t="shared" si="10"/>
        <v>0</v>
      </c>
      <c r="N58" s="9">
        <f t="shared" si="10"/>
        <v>0</v>
      </c>
      <c r="O58" s="9">
        <f t="shared" si="10"/>
        <v>0</v>
      </c>
      <c r="P58" s="170">
        <f t="shared" si="9"/>
        <v>0</v>
      </c>
      <c r="Q58" s="15"/>
      <c r="R58" s="79"/>
      <c r="S58" s="166"/>
    </row>
    <row r="59" spans="1:19" ht="12.75" customHeight="1" hidden="1">
      <c r="A59" s="86">
        <v>33</v>
      </c>
      <c r="B59" s="12" t="s">
        <v>45</v>
      </c>
      <c r="C59" s="92"/>
      <c r="D59" s="172"/>
      <c r="E59" s="172"/>
      <c r="F59" s="172"/>
      <c r="G59" s="170">
        <f t="shared" si="7"/>
        <v>0</v>
      </c>
      <c r="H59" s="172"/>
      <c r="I59" s="92"/>
      <c r="J59" s="92"/>
      <c r="K59" s="172"/>
      <c r="L59" s="171" t="e">
        <f t="shared" si="2"/>
        <v>#DIV/0!</v>
      </c>
      <c r="M59" s="68">
        <f t="shared" si="10"/>
        <v>0</v>
      </c>
      <c r="N59" s="9">
        <f t="shared" si="10"/>
        <v>0</v>
      </c>
      <c r="O59" s="9">
        <f t="shared" si="10"/>
        <v>0</v>
      </c>
      <c r="P59" s="170">
        <f t="shared" si="9"/>
        <v>0</v>
      </c>
      <c r="Q59" s="15"/>
      <c r="R59" s="79"/>
      <c r="S59" s="166"/>
    </row>
    <row r="60" spans="1:19" ht="12.75" customHeight="1" hidden="1">
      <c r="A60" s="86">
        <v>34</v>
      </c>
      <c r="B60" s="12" t="s">
        <v>10</v>
      </c>
      <c r="C60" s="92"/>
      <c r="D60" s="172"/>
      <c r="E60" s="172"/>
      <c r="F60" s="172"/>
      <c r="G60" s="170">
        <f t="shared" si="7"/>
        <v>0</v>
      </c>
      <c r="H60" s="172"/>
      <c r="I60" s="92"/>
      <c r="J60" s="92"/>
      <c r="K60" s="172"/>
      <c r="L60" s="171" t="e">
        <f t="shared" si="2"/>
        <v>#DIV/0!</v>
      </c>
      <c r="M60" s="68">
        <f t="shared" si="10"/>
        <v>0</v>
      </c>
      <c r="N60" s="9">
        <f t="shared" si="10"/>
        <v>0</v>
      </c>
      <c r="O60" s="9">
        <f t="shared" si="10"/>
        <v>0</v>
      </c>
      <c r="P60" s="170">
        <f t="shared" si="9"/>
        <v>0</v>
      </c>
      <c r="Q60" s="15"/>
      <c r="R60" s="79"/>
      <c r="S60" s="166"/>
    </row>
    <row r="61" spans="1:19" ht="12.75" customHeight="1" hidden="1">
      <c r="A61" s="86">
        <v>35</v>
      </c>
      <c r="B61" s="12" t="s">
        <v>46</v>
      </c>
      <c r="C61" s="92"/>
      <c r="D61" s="172"/>
      <c r="E61" s="172"/>
      <c r="F61" s="172"/>
      <c r="G61" s="170">
        <f t="shared" si="7"/>
        <v>0</v>
      </c>
      <c r="H61" s="172"/>
      <c r="I61" s="92"/>
      <c r="J61" s="92"/>
      <c r="K61" s="172"/>
      <c r="L61" s="171" t="e">
        <f t="shared" si="2"/>
        <v>#DIV/0!</v>
      </c>
      <c r="M61" s="68">
        <f t="shared" si="10"/>
        <v>0</v>
      </c>
      <c r="N61" s="9">
        <f t="shared" si="10"/>
        <v>0</v>
      </c>
      <c r="O61" s="9">
        <f t="shared" si="10"/>
        <v>0</v>
      </c>
      <c r="P61" s="170">
        <f t="shared" si="9"/>
        <v>0</v>
      </c>
      <c r="Q61" s="15"/>
      <c r="R61" s="79"/>
      <c r="S61" s="166"/>
    </row>
    <row r="62" spans="1:19" ht="12.75" customHeight="1" hidden="1">
      <c r="A62" s="86">
        <v>36</v>
      </c>
      <c r="B62" s="12" t="s">
        <v>12</v>
      </c>
      <c r="C62" s="92"/>
      <c r="D62" s="172"/>
      <c r="E62" s="172"/>
      <c r="F62" s="172"/>
      <c r="G62" s="170">
        <f t="shared" si="7"/>
        <v>0</v>
      </c>
      <c r="H62" s="172"/>
      <c r="I62" s="92"/>
      <c r="J62" s="92"/>
      <c r="K62" s="172"/>
      <c r="L62" s="171" t="e">
        <f t="shared" si="2"/>
        <v>#DIV/0!</v>
      </c>
      <c r="M62" s="68">
        <f t="shared" si="10"/>
        <v>0</v>
      </c>
      <c r="N62" s="9">
        <f t="shared" si="10"/>
        <v>0</v>
      </c>
      <c r="O62" s="9">
        <f t="shared" si="10"/>
        <v>0</v>
      </c>
      <c r="P62" s="170">
        <f t="shared" si="9"/>
        <v>0</v>
      </c>
      <c r="Q62" s="15"/>
      <c r="R62" s="79"/>
      <c r="S62" s="166"/>
    </row>
    <row r="63" spans="1:19" ht="12.75" customHeight="1" hidden="1">
      <c r="A63" s="86">
        <v>37</v>
      </c>
      <c r="B63" s="12" t="s">
        <v>13</v>
      </c>
      <c r="C63" s="92"/>
      <c r="D63" s="172"/>
      <c r="E63" s="172"/>
      <c r="F63" s="172"/>
      <c r="G63" s="170">
        <f t="shared" si="7"/>
        <v>0</v>
      </c>
      <c r="H63" s="172"/>
      <c r="I63" s="92"/>
      <c r="J63" s="92"/>
      <c r="K63" s="172"/>
      <c r="L63" s="171" t="e">
        <f t="shared" si="2"/>
        <v>#DIV/0!</v>
      </c>
      <c r="M63" s="68">
        <f t="shared" si="10"/>
        <v>0</v>
      </c>
      <c r="N63" s="9">
        <f t="shared" si="10"/>
        <v>0</v>
      </c>
      <c r="O63" s="9">
        <f t="shared" si="10"/>
        <v>0</v>
      </c>
      <c r="P63" s="170">
        <f t="shared" si="9"/>
        <v>0</v>
      </c>
      <c r="Q63" s="15"/>
      <c r="R63" s="79"/>
      <c r="S63" s="166"/>
    </row>
    <row r="64" spans="1:19" ht="12.75" customHeight="1" hidden="1">
      <c r="A64" s="86">
        <v>38</v>
      </c>
      <c r="B64" s="12" t="s">
        <v>47</v>
      </c>
      <c r="C64" s="92"/>
      <c r="D64" s="172"/>
      <c r="E64" s="172"/>
      <c r="F64" s="172"/>
      <c r="G64" s="170">
        <f t="shared" si="7"/>
        <v>0</v>
      </c>
      <c r="H64" s="172"/>
      <c r="I64" s="92"/>
      <c r="J64" s="92"/>
      <c r="K64" s="172"/>
      <c r="L64" s="171" t="e">
        <f t="shared" si="2"/>
        <v>#DIV/0!</v>
      </c>
      <c r="M64" s="68">
        <f t="shared" si="10"/>
        <v>0</v>
      </c>
      <c r="N64" s="9">
        <f t="shared" si="10"/>
        <v>0</v>
      </c>
      <c r="O64" s="9">
        <f t="shared" si="10"/>
        <v>0</v>
      </c>
      <c r="P64" s="170">
        <f t="shared" si="9"/>
        <v>0</v>
      </c>
      <c r="Q64" s="15"/>
      <c r="R64" s="79"/>
      <c r="S64" s="166"/>
    </row>
    <row r="65" spans="1:19" ht="12.75" customHeight="1" hidden="1">
      <c r="A65" s="86">
        <v>39</v>
      </c>
      <c r="B65" s="12" t="s">
        <v>48</v>
      </c>
      <c r="C65" s="92"/>
      <c r="D65" s="172"/>
      <c r="E65" s="172"/>
      <c r="F65" s="172"/>
      <c r="G65" s="170">
        <f t="shared" si="7"/>
        <v>0</v>
      </c>
      <c r="H65" s="172"/>
      <c r="I65" s="92"/>
      <c r="J65" s="92"/>
      <c r="K65" s="172"/>
      <c r="L65" s="171" t="e">
        <f t="shared" si="2"/>
        <v>#DIV/0!</v>
      </c>
      <c r="M65" s="68">
        <f t="shared" si="10"/>
        <v>0</v>
      </c>
      <c r="N65" s="9">
        <f t="shared" si="10"/>
        <v>0</v>
      </c>
      <c r="O65" s="9">
        <f t="shared" si="10"/>
        <v>0</v>
      </c>
      <c r="P65" s="170">
        <f t="shared" si="9"/>
        <v>0</v>
      </c>
      <c r="Q65" s="15"/>
      <c r="R65" s="79"/>
      <c r="S65" s="166"/>
    </row>
    <row r="66" spans="1:19" ht="12.75" customHeight="1" hidden="1">
      <c r="A66" s="86">
        <v>40</v>
      </c>
      <c r="B66" s="12" t="s">
        <v>49</v>
      </c>
      <c r="C66" s="92"/>
      <c r="D66" s="172"/>
      <c r="E66" s="172"/>
      <c r="F66" s="172"/>
      <c r="G66" s="170">
        <f t="shared" si="7"/>
        <v>0</v>
      </c>
      <c r="H66" s="172"/>
      <c r="I66" s="92"/>
      <c r="J66" s="92"/>
      <c r="K66" s="172"/>
      <c r="L66" s="171" t="e">
        <f t="shared" si="2"/>
        <v>#DIV/0!</v>
      </c>
      <c r="M66" s="68">
        <f t="shared" si="10"/>
        <v>0</v>
      </c>
      <c r="N66" s="9">
        <f t="shared" si="10"/>
        <v>0</v>
      </c>
      <c r="O66" s="9">
        <f t="shared" si="10"/>
        <v>0</v>
      </c>
      <c r="P66" s="170">
        <f t="shared" si="9"/>
        <v>0</v>
      </c>
      <c r="Q66" s="15"/>
      <c r="R66" s="79"/>
      <c r="S66" s="166"/>
    </row>
    <row r="67" spans="1:19" ht="12.75" customHeight="1" hidden="1">
      <c r="A67" s="88">
        <v>41</v>
      </c>
      <c r="B67" s="214" t="s">
        <v>50</v>
      </c>
      <c r="C67" s="176"/>
      <c r="D67" s="177"/>
      <c r="E67" s="177"/>
      <c r="F67" s="177"/>
      <c r="G67" s="215">
        <f t="shared" si="7"/>
        <v>0</v>
      </c>
      <c r="H67" s="177"/>
      <c r="I67" s="176"/>
      <c r="J67" s="176"/>
      <c r="K67" s="177"/>
      <c r="L67" s="216" t="e">
        <f t="shared" si="2"/>
        <v>#DIV/0!</v>
      </c>
      <c r="M67" s="217">
        <f t="shared" si="10"/>
        <v>0</v>
      </c>
      <c r="N67" s="218">
        <f t="shared" si="10"/>
        <v>0</v>
      </c>
      <c r="O67" s="218">
        <f t="shared" si="10"/>
        <v>0</v>
      </c>
      <c r="P67" s="215">
        <f t="shared" si="9"/>
        <v>0</v>
      </c>
      <c r="Q67" s="18"/>
      <c r="R67" s="91"/>
      <c r="S67" s="166"/>
    </row>
    <row r="68" spans="1:19" ht="15.75" customHeight="1" thickBot="1">
      <c r="A68" s="128"/>
      <c r="B68" s="219" t="s">
        <v>51</v>
      </c>
      <c r="C68" s="131">
        <f>SUM(C17:C67)</f>
        <v>0</v>
      </c>
      <c r="D68" s="131">
        <f aca="true" t="shared" si="11" ref="D68:Q68">SUM(D17:D67)</f>
        <v>0</v>
      </c>
      <c r="E68" s="131">
        <f>SUM(E17:E67)</f>
        <v>14544.40006</v>
      </c>
      <c r="F68" s="131">
        <f t="shared" si="11"/>
        <v>0</v>
      </c>
      <c r="G68" s="131">
        <f t="shared" si="11"/>
        <v>14544.40006</v>
      </c>
      <c r="H68" s="131">
        <f t="shared" si="11"/>
        <v>0</v>
      </c>
      <c r="I68" s="131">
        <f t="shared" si="11"/>
        <v>0</v>
      </c>
      <c r="J68" s="131">
        <f t="shared" si="11"/>
        <v>14544.40006</v>
      </c>
      <c r="K68" s="131">
        <f t="shared" si="11"/>
        <v>14544.40006</v>
      </c>
      <c r="L68" s="220">
        <f t="shared" si="2"/>
        <v>100</v>
      </c>
      <c r="M68" s="131">
        <f t="shared" si="11"/>
        <v>0</v>
      </c>
      <c r="N68" s="131">
        <f t="shared" si="11"/>
        <v>0</v>
      </c>
      <c r="O68" s="131">
        <f t="shared" si="11"/>
        <v>0</v>
      </c>
      <c r="P68" s="132">
        <f>SUM(P17:P67)</f>
        <v>0</v>
      </c>
      <c r="Q68" s="150">
        <f t="shared" si="11"/>
        <v>9169.25901</v>
      </c>
      <c r="R68" s="79"/>
      <c r="S68" s="166"/>
    </row>
    <row r="69" ht="12.75">
      <c r="E69" s="93"/>
    </row>
    <row r="70" spans="11:12" ht="12.75">
      <c r="K70" s="94"/>
      <c r="L70" s="94"/>
    </row>
    <row r="71" spans="2:5" ht="12.75">
      <c r="B71" s="95" t="s">
        <v>185</v>
      </c>
      <c r="E71" s="95" t="s">
        <v>164</v>
      </c>
    </row>
    <row r="73" spans="1:19" s="3" customFormat="1" ht="12.75">
      <c r="A73" s="4"/>
      <c r="B73" s="95"/>
      <c r="C73" s="156"/>
      <c r="D73" s="2"/>
      <c r="E73" s="94"/>
      <c r="F73" s="2"/>
      <c r="G73" s="2"/>
      <c r="H73" s="2"/>
      <c r="I73" s="4"/>
      <c r="J73" s="4"/>
      <c r="K73" s="2"/>
      <c r="L73" s="2"/>
      <c r="M73" s="2"/>
      <c r="N73" s="2"/>
      <c r="O73" s="2"/>
      <c r="P73" s="2"/>
      <c r="Q73" s="2"/>
      <c r="R73" s="2"/>
      <c r="S73" s="163"/>
    </row>
    <row r="74" spans="1:19" s="3" customFormat="1" ht="12.75">
      <c r="A74" s="4"/>
      <c r="B74" s="95"/>
      <c r="C74" s="156"/>
      <c r="D74" s="2"/>
      <c r="E74" s="94"/>
      <c r="F74" s="2"/>
      <c r="G74" s="2"/>
      <c r="H74" s="2"/>
      <c r="I74" s="4"/>
      <c r="J74" s="4"/>
      <c r="K74" s="2"/>
      <c r="L74" s="2"/>
      <c r="M74" s="2"/>
      <c r="N74" s="2"/>
      <c r="O74" s="2"/>
      <c r="P74" s="2"/>
      <c r="Q74" s="2"/>
      <c r="R74" s="2"/>
      <c r="S74" s="163"/>
    </row>
    <row r="75" spans="1:19" s="3" customFormat="1" ht="25.5">
      <c r="A75" s="4"/>
      <c r="B75" s="95" t="s">
        <v>176</v>
      </c>
      <c r="C75" s="156"/>
      <c r="D75" s="2"/>
      <c r="E75" s="158" t="s">
        <v>175</v>
      </c>
      <c r="F75" s="2"/>
      <c r="G75" s="2"/>
      <c r="H75" s="2"/>
      <c r="I75" s="4"/>
      <c r="J75" s="4"/>
      <c r="K75" s="2"/>
      <c r="L75" s="2"/>
      <c r="M75" s="2"/>
      <c r="N75" s="2"/>
      <c r="O75" s="2"/>
      <c r="P75" s="2"/>
      <c r="Q75" s="2"/>
      <c r="R75" s="2"/>
      <c r="S75" s="163"/>
    </row>
    <row r="76" spans="1:19" s="3" customFormat="1" ht="12.75">
      <c r="A76" s="4"/>
      <c r="B76" s="95"/>
      <c r="C76" s="156"/>
      <c r="D76" s="2"/>
      <c r="E76" s="94"/>
      <c r="F76" s="2"/>
      <c r="G76" s="2"/>
      <c r="H76" s="2"/>
      <c r="I76" s="4"/>
      <c r="J76" s="4"/>
      <c r="K76" s="2"/>
      <c r="L76" s="2"/>
      <c r="M76" s="2"/>
      <c r="N76" s="2"/>
      <c r="O76" s="2"/>
      <c r="P76" s="2"/>
      <c r="Q76" s="2"/>
      <c r="R76" s="2"/>
      <c r="S76" s="163"/>
    </row>
    <row r="77" spans="1:19" s="3" customFormat="1" ht="46.5" customHeight="1">
      <c r="A77" s="4"/>
      <c r="B77" s="95" t="s">
        <v>177</v>
      </c>
      <c r="C77" s="4"/>
      <c r="D77" s="2"/>
      <c r="E77" s="157" t="s">
        <v>174</v>
      </c>
      <c r="F77" s="2"/>
      <c r="G77" s="2"/>
      <c r="H77" s="2"/>
      <c r="I77" s="4"/>
      <c r="J77" s="4"/>
      <c r="K77" s="2"/>
      <c r="L77" s="2"/>
      <c r="M77" s="2"/>
      <c r="N77" s="2"/>
      <c r="O77" s="2"/>
      <c r="P77" s="2"/>
      <c r="Q77" s="2"/>
      <c r="R77" s="2"/>
      <c r="S77" s="163"/>
    </row>
    <row r="78" spans="1:19" s="3" customFormat="1" ht="12.75">
      <c r="A78" s="4"/>
      <c r="B78" s="95"/>
      <c r="C78" s="4"/>
      <c r="D78" s="2"/>
      <c r="E78" s="2"/>
      <c r="F78" s="2"/>
      <c r="G78" s="2"/>
      <c r="H78" s="2"/>
      <c r="I78" s="4"/>
      <c r="J78" s="4"/>
      <c r="K78" s="2"/>
      <c r="L78" s="2"/>
      <c r="M78" s="2"/>
      <c r="N78" s="2"/>
      <c r="O78" s="2"/>
      <c r="P78" s="2"/>
      <c r="Q78" s="2"/>
      <c r="R78" s="2"/>
      <c r="S78" s="163"/>
    </row>
    <row r="79" ht="12.75">
      <c r="E79" s="93"/>
    </row>
  </sheetData>
  <sheetProtection/>
  <mergeCells count="36">
    <mergeCell ref="A3:V3"/>
    <mergeCell ref="M12:P12"/>
    <mergeCell ref="N13:N15"/>
    <mergeCell ref="M13:M15"/>
    <mergeCell ref="Q8:Q15"/>
    <mergeCell ref="K13:K15"/>
    <mergeCell ref="H8:P8"/>
    <mergeCell ref="D13:D15"/>
    <mergeCell ref="E13:E15"/>
    <mergeCell ref="F13:F15"/>
    <mergeCell ref="H10:K10"/>
    <mergeCell ref="M10:P10"/>
    <mergeCell ref="P13:P15"/>
    <mergeCell ref="H12:K12"/>
    <mergeCell ref="H11:K11"/>
    <mergeCell ref="M11:P11"/>
    <mergeCell ref="S8:S15"/>
    <mergeCell ref="B8:B15"/>
    <mergeCell ref="C8:G12"/>
    <mergeCell ref="H13:H15"/>
    <mergeCell ref="I13:I15"/>
    <mergeCell ref="J13:J15"/>
    <mergeCell ref="C13:C15"/>
    <mergeCell ref="R8:R15"/>
    <mergeCell ref="H9:K9"/>
    <mergeCell ref="M9:P9"/>
    <mergeCell ref="A6:B6"/>
    <mergeCell ref="C6:G6"/>
    <mergeCell ref="A8:A15"/>
    <mergeCell ref="A1:R1"/>
    <mergeCell ref="A2:R2"/>
    <mergeCell ref="A4:R4"/>
    <mergeCell ref="A5:B5"/>
    <mergeCell ref="C5:D5"/>
    <mergeCell ref="O13:O15"/>
    <mergeCell ref="G13:G15"/>
  </mergeCells>
  <printOptions/>
  <pageMargins left="0.25" right="0.16" top="0.37" bottom="0.36" header="0.4" footer="0.37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Z66"/>
  <sheetViews>
    <sheetView view="pageBreakPreview" zoomScale="70" zoomScaleNormal="70" zoomScaleSheetLayoutView="70" workbookViewId="0" topLeftCell="A1">
      <selection activeCell="O60" sqref="O60"/>
    </sheetView>
  </sheetViews>
  <sheetFormatPr defaultColWidth="9.140625" defaultRowHeight="12.75"/>
  <cols>
    <col min="1" max="1" width="6.421875" style="4" customWidth="1"/>
    <col min="2" max="2" width="47.8515625" style="163" customWidth="1"/>
    <col min="3" max="3" width="12.421875" style="145" customWidth="1"/>
    <col min="4" max="4" width="16.421875" style="146" customWidth="1"/>
    <col min="5" max="5" width="15.8515625" style="146" customWidth="1"/>
    <col min="6" max="6" width="14.57421875" style="146" customWidth="1"/>
    <col min="7" max="7" width="16.28125" style="146" customWidth="1"/>
    <col min="8" max="8" width="13.140625" style="2" hidden="1" customWidth="1"/>
    <col min="9" max="9" width="14.00390625" style="4" hidden="1" customWidth="1"/>
    <col min="10" max="10" width="14.57421875" style="4" hidden="1" customWidth="1"/>
    <col min="11" max="11" width="19.8515625" style="2" hidden="1" customWidth="1"/>
    <col min="12" max="12" width="10.57421875" style="2" hidden="1" customWidth="1"/>
    <col min="13" max="13" width="15.7109375" style="2" bestFit="1" customWidth="1"/>
    <col min="14" max="15" width="15.140625" style="2" customWidth="1"/>
    <col min="16" max="16" width="9.140625" style="2" customWidth="1"/>
    <col min="17" max="17" width="15.140625" style="2" customWidth="1"/>
    <col min="18" max="18" width="15.7109375" style="146" bestFit="1" customWidth="1"/>
    <col min="19" max="19" width="14.28125" style="146" customWidth="1"/>
    <col min="20" max="20" width="15.8515625" style="146" customWidth="1"/>
    <col min="21" max="21" width="19.28125" style="146" customWidth="1"/>
    <col min="22" max="22" width="14.421875" style="2" hidden="1" customWidth="1"/>
    <col min="23" max="23" width="35.421875" style="140" customWidth="1"/>
    <col min="24" max="25" width="9.140625" style="1" customWidth="1"/>
    <col min="26" max="26" width="14.28125" style="1" customWidth="1"/>
    <col min="27" max="16384" width="9.140625" style="1" customWidth="1"/>
  </cols>
  <sheetData>
    <row r="1" spans="1:23" ht="18.75">
      <c r="A1" s="224" t="s">
        <v>22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</row>
    <row r="2" spans="1:23" ht="18.75">
      <c r="A2" s="224" t="s">
        <v>23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</row>
    <row r="3" spans="1:23" ht="19.5" customHeight="1">
      <c r="A3" s="224" t="s">
        <v>190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</row>
    <row r="4" spans="1:23" ht="29.25" customHeight="1">
      <c r="A4" s="225" t="s">
        <v>94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</row>
    <row r="5" spans="1:23" ht="18">
      <c r="A5" s="221" t="s">
        <v>8</v>
      </c>
      <c r="B5" s="221"/>
      <c r="C5" s="252" t="s">
        <v>24</v>
      </c>
      <c r="D5" s="252"/>
      <c r="E5" s="144"/>
      <c r="F5" s="144"/>
      <c r="G5" s="144"/>
      <c r="H5" s="7"/>
      <c r="I5" s="8"/>
      <c r="J5" s="8"/>
      <c r="K5" s="7"/>
      <c r="L5" s="7"/>
      <c r="M5" s="7"/>
      <c r="N5" s="7"/>
      <c r="O5" s="7"/>
      <c r="P5" s="7"/>
      <c r="Q5" s="7"/>
      <c r="R5" s="151"/>
      <c r="S5" s="151"/>
      <c r="T5" s="151"/>
      <c r="U5" s="151"/>
      <c r="V5" s="7"/>
      <c r="W5" s="139"/>
    </row>
    <row r="6" spans="1:23" ht="18">
      <c r="A6" s="221" t="s">
        <v>9</v>
      </c>
      <c r="B6" s="221"/>
      <c r="C6" s="253"/>
      <c r="D6" s="253"/>
      <c r="E6" s="253"/>
      <c r="F6" s="253"/>
      <c r="G6" s="253"/>
      <c r="H6" s="7"/>
      <c r="I6" s="8"/>
      <c r="J6" s="8"/>
      <c r="K6" s="7"/>
      <c r="L6" s="7"/>
      <c r="M6" s="7"/>
      <c r="N6" s="7"/>
      <c r="O6" s="7"/>
      <c r="P6" s="7"/>
      <c r="Q6" s="7"/>
      <c r="R6" s="151"/>
      <c r="S6" s="151"/>
      <c r="T6" s="151"/>
      <c r="U6" s="151"/>
      <c r="V6" s="7"/>
      <c r="W6" s="139"/>
    </row>
    <row r="7" spans="1:7" ht="21.75" customHeight="1" thickBot="1">
      <c r="A7" s="55"/>
      <c r="B7" s="162"/>
      <c r="C7" s="254"/>
      <c r="D7" s="254"/>
      <c r="E7" s="254"/>
      <c r="F7" s="254"/>
      <c r="G7" s="254"/>
    </row>
    <row r="8" spans="1:23" ht="14.25" customHeight="1">
      <c r="A8" s="255" t="s">
        <v>4</v>
      </c>
      <c r="B8" s="256" t="s">
        <v>5</v>
      </c>
      <c r="C8" s="257" t="s">
        <v>6</v>
      </c>
      <c r="D8" s="257"/>
      <c r="E8" s="257"/>
      <c r="F8" s="257"/>
      <c r="G8" s="257"/>
      <c r="H8" s="97" t="s">
        <v>0</v>
      </c>
      <c r="I8" s="98"/>
      <c r="J8" s="98"/>
      <c r="K8" s="98"/>
      <c r="L8" s="98"/>
      <c r="M8" s="97"/>
      <c r="N8" s="98"/>
      <c r="O8" s="98"/>
      <c r="P8" s="98"/>
      <c r="Q8" s="99"/>
      <c r="R8" s="152"/>
      <c r="S8" s="152"/>
      <c r="T8" s="152"/>
      <c r="U8" s="153"/>
      <c r="V8" s="247" t="s">
        <v>110</v>
      </c>
      <c r="W8" s="222" t="s">
        <v>7</v>
      </c>
    </row>
    <row r="9" spans="1:23" ht="13.5" customHeight="1">
      <c r="A9" s="255"/>
      <c r="B9" s="256"/>
      <c r="C9" s="258"/>
      <c r="D9" s="258"/>
      <c r="E9" s="258"/>
      <c r="F9" s="258"/>
      <c r="G9" s="258"/>
      <c r="H9" s="237" t="s">
        <v>124</v>
      </c>
      <c r="I9" s="240"/>
      <c r="J9" s="240"/>
      <c r="K9" s="240"/>
      <c r="L9" s="59"/>
      <c r="M9" s="237" t="s">
        <v>165</v>
      </c>
      <c r="N9" s="240"/>
      <c r="O9" s="240"/>
      <c r="P9" s="240"/>
      <c r="Q9" s="241"/>
      <c r="R9" s="258" t="s">
        <v>112</v>
      </c>
      <c r="S9" s="263"/>
      <c r="T9" s="263"/>
      <c r="U9" s="264"/>
      <c r="V9" s="244"/>
      <c r="W9" s="223"/>
    </row>
    <row r="10" spans="1:23" ht="13.5" customHeight="1">
      <c r="A10" s="255"/>
      <c r="B10" s="256"/>
      <c r="C10" s="258"/>
      <c r="D10" s="258"/>
      <c r="E10" s="258"/>
      <c r="F10" s="258"/>
      <c r="G10" s="258"/>
      <c r="H10" s="237" t="s">
        <v>1</v>
      </c>
      <c r="I10" s="240"/>
      <c r="J10" s="240"/>
      <c r="K10" s="240"/>
      <c r="L10" s="59"/>
      <c r="M10" s="237" t="s">
        <v>1</v>
      </c>
      <c r="N10" s="240"/>
      <c r="O10" s="240"/>
      <c r="P10" s="240"/>
      <c r="Q10" s="241"/>
      <c r="R10" s="258" t="s">
        <v>2</v>
      </c>
      <c r="S10" s="263"/>
      <c r="T10" s="263"/>
      <c r="U10" s="264"/>
      <c r="V10" s="244"/>
      <c r="W10" s="223"/>
    </row>
    <row r="11" spans="1:23" ht="13.5" customHeight="1">
      <c r="A11" s="255"/>
      <c r="B11" s="256"/>
      <c r="C11" s="258"/>
      <c r="D11" s="258"/>
      <c r="E11" s="258"/>
      <c r="F11" s="258"/>
      <c r="G11" s="258"/>
      <c r="H11" s="237"/>
      <c r="I11" s="240"/>
      <c r="J11" s="240"/>
      <c r="K11" s="240"/>
      <c r="L11" s="59"/>
      <c r="M11" s="100"/>
      <c r="N11" s="59"/>
      <c r="O11" s="59"/>
      <c r="P11" s="59"/>
      <c r="Q11" s="60"/>
      <c r="R11" s="258"/>
      <c r="S11" s="263"/>
      <c r="T11" s="263"/>
      <c r="U11" s="264"/>
      <c r="V11" s="244"/>
      <c r="W11" s="223"/>
    </row>
    <row r="12" spans="1:23" ht="14.25" customHeight="1" thickBot="1">
      <c r="A12" s="255"/>
      <c r="B12" s="256"/>
      <c r="C12" s="258"/>
      <c r="D12" s="258"/>
      <c r="E12" s="258"/>
      <c r="F12" s="258"/>
      <c r="G12" s="258"/>
      <c r="H12" s="242"/>
      <c r="I12" s="243"/>
      <c r="J12" s="243"/>
      <c r="K12" s="243"/>
      <c r="L12" s="61"/>
      <c r="M12" s="101"/>
      <c r="N12" s="61"/>
      <c r="O12" s="61"/>
      <c r="P12" s="61"/>
      <c r="Q12" s="62"/>
      <c r="R12" s="265"/>
      <c r="S12" s="266"/>
      <c r="T12" s="266"/>
      <c r="U12" s="267"/>
      <c r="V12" s="244"/>
      <c r="W12" s="223"/>
    </row>
    <row r="13" spans="1:23" ht="25.5">
      <c r="A13" s="255"/>
      <c r="B13" s="256"/>
      <c r="C13" s="259" t="s">
        <v>19</v>
      </c>
      <c r="D13" s="261" t="s">
        <v>16</v>
      </c>
      <c r="E13" s="261" t="s">
        <v>14</v>
      </c>
      <c r="F13" s="261" t="s">
        <v>21</v>
      </c>
      <c r="G13" s="261" t="s">
        <v>3</v>
      </c>
      <c r="H13" s="227" t="s">
        <v>15</v>
      </c>
      <c r="I13" s="227" t="s">
        <v>16</v>
      </c>
      <c r="J13" s="227" t="s">
        <v>14</v>
      </c>
      <c r="K13" s="227" t="s">
        <v>111</v>
      </c>
      <c r="L13" s="103" t="s">
        <v>113</v>
      </c>
      <c r="M13" s="227" t="s">
        <v>15</v>
      </c>
      <c r="N13" s="227" t="s">
        <v>16</v>
      </c>
      <c r="O13" s="227" t="s">
        <v>14</v>
      </c>
      <c r="P13" s="228" t="s">
        <v>21</v>
      </c>
      <c r="Q13" s="227" t="s">
        <v>111</v>
      </c>
      <c r="R13" s="260" t="s">
        <v>15</v>
      </c>
      <c r="S13" s="262" t="s">
        <v>16</v>
      </c>
      <c r="T13" s="262" t="s">
        <v>14</v>
      </c>
      <c r="U13" s="262" t="s">
        <v>111</v>
      </c>
      <c r="V13" s="244"/>
      <c r="W13" s="223"/>
    </row>
    <row r="14" spans="1:23" ht="12.75">
      <c r="A14" s="255"/>
      <c r="B14" s="256"/>
      <c r="C14" s="260"/>
      <c r="D14" s="262"/>
      <c r="E14" s="262"/>
      <c r="F14" s="262"/>
      <c r="G14" s="262"/>
      <c r="H14" s="227"/>
      <c r="I14" s="227"/>
      <c r="J14" s="227"/>
      <c r="K14" s="227"/>
      <c r="L14" s="103"/>
      <c r="M14" s="227"/>
      <c r="N14" s="227"/>
      <c r="O14" s="227"/>
      <c r="P14" s="227"/>
      <c r="Q14" s="227"/>
      <c r="R14" s="260"/>
      <c r="S14" s="262"/>
      <c r="T14" s="262"/>
      <c r="U14" s="262"/>
      <c r="V14" s="244"/>
      <c r="W14" s="223"/>
    </row>
    <row r="15" spans="1:23" ht="33.75" customHeight="1" thickBot="1">
      <c r="A15" s="255"/>
      <c r="B15" s="256"/>
      <c r="C15" s="260"/>
      <c r="D15" s="262"/>
      <c r="E15" s="262"/>
      <c r="F15" s="262"/>
      <c r="G15" s="262"/>
      <c r="H15" s="227"/>
      <c r="I15" s="227"/>
      <c r="J15" s="227"/>
      <c r="K15" s="227"/>
      <c r="L15" s="103" t="s">
        <v>114</v>
      </c>
      <c r="M15" s="227"/>
      <c r="N15" s="227"/>
      <c r="O15" s="227"/>
      <c r="P15" s="227"/>
      <c r="Q15" s="227"/>
      <c r="R15" s="260"/>
      <c r="S15" s="262"/>
      <c r="T15" s="262"/>
      <c r="U15" s="262"/>
      <c r="V15" s="248"/>
      <c r="W15" s="239"/>
    </row>
    <row r="16" spans="1:23" s="3" customFormat="1" ht="14.25" customHeight="1" thickBot="1">
      <c r="A16" s="96">
        <v>1</v>
      </c>
      <c r="B16" s="159">
        <v>2</v>
      </c>
      <c r="C16" s="148">
        <v>3</v>
      </c>
      <c r="D16" s="149">
        <v>4</v>
      </c>
      <c r="E16" s="149">
        <v>5</v>
      </c>
      <c r="F16" s="149">
        <v>6</v>
      </c>
      <c r="G16" s="149">
        <v>7</v>
      </c>
      <c r="H16" s="6">
        <v>8</v>
      </c>
      <c r="I16" s="6">
        <v>9</v>
      </c>
      <c r="J16" s="6">
        <v>10</v>
      </c>
      <c r="K16" s="6">
        <v>11</v>
      </c>
      <c r="L16" s="65"/>
      <c r="M16" s="104">
        <v>8</v>
      </c>
      <c r="N16" s="96">
        <v>9</v>
      </c>
      <c r="O16" s="96">
        <v>10</v>
      </c>
      <c r="P16" s="83">
        <v>11</v>
      </c>
      <c r="Q16" s="105">
        <v>12</v>
      </c>
      <c r="R16" s="154">
        <v>13</v>
      </c>
      <c r="S16" s="155">
        <v>14</v>
      </c>
      <c r="T16" s="155">
        <v>15</v>
      </c>
      <c r="U16" s="155">
        <v>16</v>
      </c>
      <c r="V16" s="6"/>
      <c r="W16" s="6">
        <v>17</v>
      </c>
    </row>
    <row r="17" spans="1:23" s="2" customFormat="1" ht="92.25" customHeight="1">
      <c r="A17" s="96">
        <v>1</v>
      </c>
      <c r="B17" s="160" t="s">
        <v>83</v>
      </c>
      <c r="C17" s="178"/>
      <c r="D17" s="9"/>
      <c r="E17" s="9">
        <f>280200.95807-E26</f>
        <v>269518.36477</v>
      </c>
      <c r="F17" s="9"/>
      <c r="G17" s="170">
        <f>C17+D17+E17+F17</f>
        <v>269518.36477</v>
      </c>
      <c r="H17" s="68"/>
      <c r="I17" s="9"/>
      <c r="J17" s="9">
        <v>148073.36606</v>
      </c>
      <c r="K17" s="170">
        <f>H17+I17+J17</f>
        <v>148073.36606</v>
      </c>
      <c r="L17" s="171">
        <f>K17/G17*100</f>
        <v>54.939991264180456</v>
      </c>
      <c r="M17" s="69"/>
      <c r="N17" s="71"/>
      <c r="O17" s="71">
        <v>269518.36477</v>
      </c>
      <c r="P17" s="106"/>
      <c r="Q17" s="179">
        <f>O17+P17</f>
        <v>269518.36477</v>
      </c>
      <c r="R17" s="178">
        <f>C17-M17</f>
        <v>0</v>
      </c>
      <c r="S17" s="178">
        <f>D17-N17</f>
        <v>0</v>
      </c>
      <c r="T17" s="178">
        <f>E17-O17</f>
        <v>0</v>
      </c>
      <c r="U17" s="170">
        <f>R17+S17+T17</f>
        <v>0</v>
      </c>
      <c r="V17" s="16">
        <f>121968.797+181.389</f>
        <v>122150.186</v>
      </c>
      <c r="W17" s="137" t="s">
        <v>207</v>
      </c>
    </row>
    <row r="18" spans="1:23" ht="61.5" customHeight="1">
      <c r="A18" s="96">
        <v>3</v>
      </c>
      <c r="B18" s="160" t="s">
        <v>187</v>
      </c>
      <c r="C18" s="188"/>
      <c r="D18" s="180"/>
      <c r="E18" s="180">
        <f>2894.82421-E29</f>
        <v>2701.80141</v>
      </c>
      <c r="F18" s="71"/>
      <c r="G18" s="170">
        <f aca="true" t="shared" si="0" ref="G18:G58">C18+D18+E18+F18</f>
        <v>2701.80141</v>
      </c>
      <c r="H18" s="69"/>
      <c r="I18" s="71"/>
      <c r="J18" s="71">
        <v>175.832</v>
      </c>
      <c r="K18" s="170">
        <f aca="true" t="shared" si="1" ref="K18:K58">H18+I18+J18</f>
        <v>175.832</v>
      </c>
      <c r="L18" s="171">
        <f aca="true" t="shared" si="2" ref="L18:L57">K18/G18*100</f>
        <v>6.507954261523611</v>
      </c>
      <c r="M18" s="69"/>
      <c r="N18" s="71"/>
      <c r="O18" s="71">
        <v>2701.80141</v>
      </c>
      <c r="P18" s="106"/>
      <c r="Q18" s="179">
        <f>O18+P18</f>
        <v>2701.80141</v>
      </c>
      <c r="R18" s="178">
        <f aca="true" t="shared" si="3" ref="R18:R58">C18-M18</f>
        <v>0</v>
      </c>
      <c r="S18" s="178">
        <f aca="true" t="shared" si="4" ref="S18:S58">D18-N18</f>
        <v>0</v>
      </c>
      <c r="T18" s="178">
        <f aca="true" t="shared" si="5" ref="T18:T58">E18-O18</f>
        <v>0</v>
      </c>
      <c r="U18" s="170">
        <f aca="true" t="shared" si="6" ref="U18:U58">R18+S18+T18</f>
        <v>0</v>
      </c>
      <c r="V18" s="16">
        <v>2720</v>
      </c>
      <c r="W18" s="107" t="s">
        <v>199</v>
      </c>
    </row>
    <row r="19" spans="1:23" s="2" customFormat="1" ht="84.75" customHeight="1">
      <c r="A19" s="96">
        <v>4</v>
      </c>
      <c r="B19" s="160" t="s">
        <v>25</v>
      </c>
      <c r="C19" s="76"/>
      <c r="D19" s="71"/>
      <c r="E19" s="71">
        <v>538.89209</v>
      </c>
      <c r="F19" s="71"/>
      <c r="G19" s="170">
        <f t="shared" si="0"/>
        <v>538.89209</v>
      </c>
      <c r="H19" s="69"/>
      <c r="I19" s="71"/>
      <c r="J19" s="71">
        <v>600.16059</v>
      </c>
      <c r="K19" s="170">
        <f t="shared" si="1"/>
        <v>600.16059</v>
      </c>
      <c r="L19" s="171">
        <f t="shared" si="2"/>
        <v>111.36934483488147</v>
      </c>
      <c r="M19" s="69"/>
      <c r="N19" s="71"/>
      <c r="O19" s="71">
        <v>372.61596</v>
      </c>
      <c r="P19" s="106"/>
      <c r="Q19" s="179">
        <f>O19+P19</f>
        <v>372.61596</v>
      </c>
      <c r="R19" s="178">
        <f t="shared" si="3"/>
        <v>0</v>
      </c>
      <c r="S19" s="178">
        <f t="shared" si="4"/>
        <v>0</v>
      </c>
      <c r="T19" s="178">
        <f t="shared" si="5"/>
        <v>166.27613000000008</v>
      </c>
      <c r="U19" s="170">
        <f t="shared" si="6"/>
        <v>166.27613000000008</v>
      </c>
      <c r="V19" s="16">
        <v>1580</v>
      </c>
      <c r="W19" s="108" t="s">
        <v>155</v>
      </c>
    </row>
    <row r="20" spans="1:23" ht="148.5" customHeight="1">
      <c r="A20" s="96">
        <v>5</v>
      </c>
      <c r="B20" s="161" t="s">
        <v>84</v>
      </c>
      <c r="C20" s="188"/>
      <c r="D20" s="180">
        <v>332.18</v>
      </c>
      <c r="E20" s="180"/>
      <c r="F20" s="71"/>
      <c r="G20" s="170">
        <f t="shared" si="0"/>
        <v>332.18</v>
      </c>
      <c r="H20" s="69"/>
      <c r="I20" s="71">
        <v>450.949</v>
      </c>
      <c r="J20" s="71">
        <v>0</v>
      </c>
      <c r="K20" s="170">
        <f t="shared" si="1"/>
        <v>450.949</v>
      </c>
      <c r="L20" s="171">
        <f t="shared" si="2"/>
        <v>135.75441025949786</v>
      </c>
      <c r="M20" s="69"/>
      <c r="N20" s="71">
        <v>332.18</v>
      </c>
      <c r="O20" s="71"/>
      <c r="P20" s="106"/>
      <c r="Q20" s="179">
        <f>M20+N20+O20+P20</f>
        <v>332.18</v>
      </c>
      <c r="R20" s="178">
        <f t="shared" si="3"/>
        <v>0</v>
      </c>
      <c r="S20" s="178">
        <f t="shared" si="4"/>
        <v>0</v>
      </c>
      <c r="T20" s="178">
        <f t="shared" si="5"/>
        <v>0</v>
      </c>
      <c r="U20" s="170">
        <f t="shared" si="6"/>
        <v>0</v>
      </c>
      <c r="V20" s="16"/>
      <c r="W20" s="107" t="s">
        <v>197</v>
      </c>
    </row>
    <row r="21" spans="1:23" ht="146.25" customHeight="1">
      <c r="A21" s="96">
        <v>6</v>
      </c>
      <c r="B21" s="159" t="s">
        <v>85</v>
      </c>
      <c r="C21" s="188"/>
      <c r="D21" s="180">
        <v>8112.43606</v>
      </c>
      <c r="E21" s="180"/>
      <c r="F21" s="71"/>
      <c r="G21" s="170">
        <f t="shared" si="0"/>
        <v>8112.43606</v>
      </c>
      <c r="H21" s="69"/>
      <c r="I21" s="71">
        <v>5142.20495</v>
      </c>
      <c r="J21" s="71"/>
      <c r="K21" s="170">
        <f t="shared" si="1"/>
        <v>5142.20495</v>
      </c>
      <c r="L21" s="171">
        <f t="shared" si="2"/>
        <v>63.3866931211289</v>
      </c>
      <c r="M21" s="69"/>
      <c r="N21" s="71">
        <v>8112.43606</v>
      </c>
      <c r="O21" s="71"/>
      <c r="P21" s="106"/>
      <c r="Q21" s="179">
        <f>M21+N21+O21+P21</f>
        <v>8112.43606</v>
      </c>
      <c r="R21" s="178">
        <f t="shared" si="3"/>
        <v>0</v>
      </c>
      <c r="S21" s="178">
        <f>D21-N21</f>
        <v>0</v>
      </c>
      <c r="T21" s="178">
        <f>E21-O21</f>
        <v>0</v>
      </c>
      <c r="U21" s="170">
        <f t="shared" si="6"/>
        <v>0</v>
      </c>
      <c r="V21" s="16"/>
      <c r="W21" s="107" t="s">
        <v>198</v>
      </c>
    </row>
    <row r="22" spans="1:23" s="2" customFormat="1" ht="94.5" customHeight="1">
      <c r="A22" s="96">
        <v>7</v>
      </c>
      <c r="B22" s="159" t="s">
        <v>28</v>
      </c>
      <c r="C22" s="188"/>
      <c r="D22" s="180">
        <v>174934.83</v>
      </c>
      <c r="E22" s="180"/>
      <c r="F22" s="71"/>
      <c r="G22" s="170">
        <f t="shared" si="0"/>
        <v>174934.83</v>
      </c>
      <c r="H22" s="69"/>
      <c r="I22" s="71">
        <v>158521.2</v>
      </c>
      <c r="J22" s="71"/>
      <c r="K22" s="170">
        <f t="shared" si="1"/>
        <v>158521.2</v>
      </c>
      <c r="L22" s="171">
        <f t="shared" si="2"/>
        <v>90.61728873546797</v>
      </c>
      <c r="M22" s="69"/>
      <c r="N22" s="71">
        <v>174934.83</v>
      </c>
      <c r="O22" s="71"/>
      <c r="P22" s="106"/>
      <c r="Q22" s="179">
        <f aca="true" t="shared" si="7" ref="Q22:Q58">M22+N22+O22+P22</f>
        <v>174934.83</v>
      </c>
      <c r="R22" s="178">
        <f t="shared" si="3"/>
        <v>0</v>
      </c>
      <c r="S22" s="178">
        <f t="shared" si="4"/>
        <v>0</v>
      </c>
      <c r="T22" s="178">
        <f t="shared" si="5"/>
        <v>0</v>
      </c>
      <c r="U22" s="170">
        <f t="shared" si="6"/>
        <v>0</v>
      </c>
      <c r="V22" s="16"/>
      <c r="W22" s="107" t="s">
        <v>207</v>
      </c>
    </row>
    <row r="23" spans="1:23" ht="46.5" customHeight="1">
      <c r="A23" s="96">
        <v>8</v>
      </c>
      <c r="B23" s="159" t="s">
        <v>125</v>
      </c>
      <c r="C23" s="188"/>
      <c r="D23" s="180"/>
      <c r="E23" s="180">
        <v>0</v>
      </c>
      <c r="F23" s="71"/>
      <c r="G23" s="170">
        <f t="shared" si="0"/>
        <v>0</v>
      </c>
      <c r="H23" s="69"/>
      <c r="I23" s="71"/>
      <c r="J23" s="71"/>
      <c r="K23" s="170"/>
      <c r="L23" s="171"/>
      <c r="M23" s="69"/>
      <c r="N23" s="71"/>
      <c r="O23" s="71">
        <v>0</v>
      </c>
      <c r="P23" s="106"/>
      <c r="Q23" s="179">
        <f t="shared" si="7"/>
        <v>0</v>
      </c>
      <c r="R23" s="178">
        <f t="shared" si="3"/>
        <v>0</v>
      </c>
      <c r="S23" s="178">
        <f t="shared" si="4"/>
        <v>0</v>
      </c>
      <c r="T23" s="178">
        <f t="shared" si="5"/>
        <v>0</v>
      </c>
      <c r="U23" s="170">
        <f t="shared" si="6"/>
        <v>0</v>
      </c>
      <c r="V23" s="16"/>
      <c r="W23" s="107"/>
    </row>
    <row r="24" spans="1:23" s="2" customFormat="1" ht="102.75" customHeight="1">
      <c r="A24" s="96">
        <v>9</v>
      </c>
      <c r="B24" s="160" t="s">
        <v>29</v>
      </c>
      <c r="C24" s="76"/>
      <c r="D24" s="71"/>
      <c r="E24" s="71">
        <v>119505.13184</v>
      </c>
      <c r="F24" s="71"/>
      <c r="G24" s="170">
        <f t="shared" si="0"/>
        <v>119505.13184</v>
      </c>
      <c r="H24" s="69"/>
      <c r="I24" s="71"/>
      <c r="J24" s="71">
        <v>72673.81318</v>
      </c>
      <c r="K24" s="170">
        <f t="shared" si="1"/>
        <v>72673.81318</v>
      </c>
      <c r="L24" s="171">
        <f t="shared" si="2"/>
        <v>60.81229488730213</v>
      </c>
      <c r="M24" s="69"/>
      <c r="N24" s="71"/>
      <c r="O24" s="71">
        <v>119505.13184</v>
      </c>
      <c r="P24" s="106"/>
      <c r="Q24" s="179">
        <f t="shared" si="7"/>
        <v>119505.13184</v>
      </c>
      <c r="R24" s="178">
        <f t="shared" si="3"/>
        <v>0</v>
      </c>
      <c r="S24" s="178">
        <f t="shared" si="4"/>
        <v>0</v>
      </c>
      <c r="T24" s="178">
        <f t="shared" si="5"/>
        <v>0</v>
      </c>
      <c r="U24" s="170">
        <f t="shared" si="6"/>
        <v>0</v>
      </c>
      <c r="V24" s="16">
        <f>71153.817+483.982</f>
        <v>71637.799</v>
      </c>
      <c r="W24" s="107" t="s">
        <v>209</v>
      </c>
    </row>
    <row r="25" spans="1:23" s="2" customFormat="1" ht="79.5" customHeight="1">
      <c r="A25" s="74" t="s">
        <v>133</v>
      </c>
      <c r="B25" s="160" t="s">
        <v>134</v>
      </c>
      <c r="C25" s="76"/>
      <c r="D25" s="71"/>
      <c r="E25" s="71">
        <v>8556.81114</v>
      </c>
      <c r="F25" s="71"/>
      <c r="G25" s="170">
        <f t="shared" si="0"/>
        <v>8556.81114</v>
      </c>
      <c r="H25" s="76"/>
      <c r="I25" s="71"/>
      <c r="J25" s="71"/>
      <c r="K25" s="170"/>
      <c r="L25" s="171"/>
      <c r="M25" s="69"/>
      <c r="N25" s="71"/>
      <c r="O25" s="71">
        <v>8556.81114</v>
      </c>
      <c r="P25" s="106"/>
      <c r="Q25" s="179">
        <f t="shared" si="7"/>
        <v>8556.81114</v>
      </c>
      <c r="R25" s="178">
        <f t="shared" si="3"/>
        <v>0</v>
      </c>
      <c r="S25" s="178">
        <f t="shared" si="4"/>
        <v>0</v>
      </c>
      <c r="T25" s="178">
        <f t="shared" si="5"/>
        <v>0</v>
      </c>
      <c r="U25" s="170">
        <f t="shared" si="6"/>
        <v>0</v>
      </c>
      <c r="V25" s="17"/>
      <c r="W25" s="109" t="s">
        <v>158</v>
      </c>
    </row>
    <row r="26" spans="1:23" s="2" customFormat="1" ht="111" customHeight="1">
      <c r="A26" s="74" t="s">
        <v>144</v>
      </c>
      <c r="B26" s="160" t="s">
        <v>145</v>
      </c>
      <c r="C26" s="76"/>
      <c r="D26" s="71"/>
      <c r="E26" s="71">
        <v>10682.5933</v>
      </c>
      <c r="F26" s="71"/>
      <c r="G26" s="170">
        <f t="shared" si="0"/>
        <v>10682.5933</v>
      </c>
      <c r="H26" s="76"/>
      <c r="I26" s="71"/>
      <c r="J26" s="71"/>
      <c r="K26" s="170"/>
      <c r="L26" s="171"/>
      <c r="M26" s="69"/>
      <c r="N26" s="71"/>
      <c r="O26" s="71">
        <v>10682.5933</v>
      </c>
      <c r="P26" s="106"/>
      <c r="Q26" s="179">
        <f t="shared" si="7"/>
        <v>10682.5933</v>
      </c>
      <c r="R26" s="178">
        <f t="shared" si="3"/>
        <v>0</v>
      </c>
      <c r="S26" s="178">
        <f t="shared" si="4"/>
        <v>0</v>
      </c>
      <c r="T26" s="178">
        <f t="shared" si="5"/>
        <v>0</v>
      </c>
      <c r="U26" s="170">
        <f t="shared" si="6"/>
        <v>0</v>
      </c>
      <c r="V26" s="17"/>
      <c r="W26" s="109" t="s">
        <v>208</v>
      </c>
    </row>
    <row r="27" spans="1:23" ht="36.75" customHeight="1">
      <c r="A27" s="86">
        <v>10</v>
      </c>
      <c r="B27" s="160" t="s">
        <v>193</v>
      </c>
      <c r="C27" s="189"/>
      <c r="D27" s="180"/>
      <c r="E27" s="181">
        <v>1345.578</v>
      </c>
      <c r="F27" s="172"/>
      <c r="G27" s="170">
        <f t="shared" si="0"/>
        <v>1345.578</v>
      </c>
      <c r="H27" s="172"/>
      <c r="I27" s="92"/>
      <c r="J27" s="92">
        <v>1977.342</v>
      </c>
      <c r="K27" s="170">
        <f t="shared" si="1"/>
        <v>1977.342</v>
      </c>
      <c r="L27" s="171">
        <f t="shared" si="2"/>
        <v>146.95112434953606</v>
      </c>
      <c r="M27" s="69"/>
      <c r="N27" s="71"/>
      <c r="O27" s="71">
        <v>1345.578</v>
      </c>
      <c r="P27" s="106"/>
      <c r="Q27" s="179">
        <f t="shared" si="7"/>
        <v>1345.578</v>
      </c>
      <c r="R27" s="178">
        <f t="shared" si="3"/>
        <v>0</v>
      </c>
      <c r="S27" s="178">
        <f t="shared" si="4"/>
        <v>0</v>
      </c>
      <c r="T27" s="178">
        <f t="shared" si="5"/>
        <v>0</v>
      </c>
      <c r="U27" s="170">
        <f t="shared" si="6"/>
        <v>0</v>
      </c>
      <c r="V27" s="15">
        <v>2027.67</v>
      </c>
      <c r="W27" s="114" t="s">
        <v>194</v>
      </c>
    </row>
    <row r="28" spans="1:23" ht="36.75" customHeight="1">
      <c r="A28" s="86">
        <v>11</v>
      </c>
      <c r="B28" s="160" t="s">
        <v>32</v>
      </c>
      <c r="C28" s="189"/>
      <c r="D28" s="182"/>
      <c r="E28" s="181">
        <v>1478.24257</v>
      </c>
      <c r="F28" s="172"/>
      <c r="G28" s="170">
        <f t="shared" si="0"/>
        <v>1478.24257</v>
      </c>
      <c r="H28" s="172"/>
      <c r="I28" s="92"/>
      <c r="J28" s="92">
        <v>41.465</v>
      </c>
      <c r="K28" s="170">
        <f t="shared" si="1"/>
        <v>41.465</v>
      </c>
      <c r="L28" s="171">
        <f t="shared" si="2"/>
        <v>2.8050200177904503</v>
      </c>
      <c r="M28" s="69"/>
      <c r="N28" s="71"/>
      <c r="O28" s="71">
        <v>1478.24257</v>
      </c>
      <c r="P28" s="106"/>
      <c r="Q28" s="179">
        <f t="shared" si="7"/>
        <v>1478.24257</v>
      </c>
      <c r="R28" s="178">
        <f t="shared" si="3"/>
        <v>0</v>
      </c>
      <c r="S28" s="178">
        <f t="shared" si="4"/>
        <v>0</v>
      </c>
      <c r="T28" s="178">
        <f t="shared" si="5"/>
        <v>0</v>
      </c>
      <c r="U28" s="170">
        <f t="shared" si="6"/>
        <v>0</v>
      </c>
      <c r="V28" s="15">
        <v>386.965</v>
      </c>
      <c r="W28" s="114" t="s">
        <v>200</v>
      </c>
    </row>
    <row r="29" spans="1:23" ht="44.25" customHeight="1">
      <c r="A29" s="86">
        <v>12</v>
      </c>
      <c r="B29" s="160" t="s">
        <v>188</v>
      </c>
      <c r="C29" s="189"/>
      <c r="D29" s="182"/>
      <c r="E29" s="181">
        <v>193.0228</v>
      </c>
      <c r="F29" s="172"/>
      <c r="G29" s="170">
        <f t="shared" si="0"/>
        <v>193.0228</v>
      </c>
      <c r="H29" s="172"/>
      <c r="I29" s="92"/>
      <c r="J29" s="92">
        <v>12.235</v>
      </c>
      <c r="K29" s="170">
        <f t="shared" si="1"/>
        <v>12.235</v>
      </c>
      <c r="L29" s="171">
        <f t="shared" si="2"/>
        <v>6.338629426161055</v>
      </c>
      <c r="M29" s="69"/>
      <c r="N29" s="71"/>
      <c r="O29" s="71">
        <v>193.0228</v>
      </c>
      <c r="P29" s="106"/>
      <c r="Q29" s="179">
        <f t="shared" si="7"/>
        <v>193.0228</v>
      </c>
      <c r="R29" s="178">
        <f t="shared" si="3"/>
        <v>0</v>
      </c>
      <c r="S29" s="178">
        <f t="shared" si="4"/>
        <v>0</v>
      </c>
      <c r="T29" s="178">
        <f t="shared" si="5"/>
        <v>0</v>
      </c>
      <c r="U29" s="170">
        <f t="shared" si="6"/>
        <v>0</v>
      </c>
      <c r="V29" s="15"/>
      <c r="W29" s="114" t="s">
        <v>201</v>
      </c>
    </row>
    <row r="30" spans="1:23" ht="39.75" customHeight="1">
      <c r="A30" s="86"/>
      <c r="B30" s="160" t="s">
        <v>161</v>
      </c>
      <c r="C30" s="189"/>
      <c r="D30" s="182"/>
      <c r="E30" s="181">
        <v>0</v>
      </c>
      <c r="F30" s="172"/>
      <c r="G30" s="170">
        <f t="shared" si="0"/>
        <v>0</v>
      </c>
      <c r="H30" s="172"/>
      <c r="I30" s="92"/>
      <c r="J30" s="92"/>
      <c r="K30" s="170"/>
      <c r="L30" s="171"/>
      <c r="M30" s="69"/>
      <c r="N30" s="71"/>
      <c r="O30" s="71">
        <v>0</v>
      </c>
      <c r="P30" s="106"/>
      <c r="Q30" s="179">
        <f t="shared" si="7"/>
        <v>0</v>
      </c>
      <c r="R30" s="178"/>
      <c r="S30" s="178"/>
      <c r="T30" s="178">
        <f t="shared" si="5"/>
        <v>0</v>
      </c>
      <c r="U30" s="170"/>
      <c r="V30" s="15"/>
      <c r="W30" s="114"/>
    </row>
    <row r="31" spans="1:23" ht="150" customHeight="1">
      <c r="A31" s="86">
        <v>13</v>
      </c>
      <c r="B31" s="161" t="s">
        <v>86</v>
      </c>
      <c r="C31" s="189"/>
      <c r="D31" s="181">
        <v>565.22</v>
      </c>
      <c r="E31" s="182"/>
      <c r="F31" s="172"/>
      <c r="G31" s="170">
        <f t="shared" si="0"/>
        <v>565.22</v>
      </c>
      <c r="H31" s="172"/>
      <c r="I31" s="92">
        <v>952.551</v>
      </c>
      <c r="J31" s="92"/>
      <c r="K31" s="170">
        <f t="shared" si="1"/>
        <v>952.551</v>
      </c>
      <c r="L31" s="171">
        <f t="shared" si="2"/>
        <v>168.52747602703374</v>
      </c>
      <c r="M31" s="69"/>
      <c r="N31" s="71">
        <v>565.22</v>
      </c>
      <c r="O31" s="71"/>
      <c r="P31" s="106"/>
      <c r="Q31" s="179">
        <f t="shared" si="7"/>
        <v>565.22</v>
      </c>
      <c r="R31" s="178">
        <f t="shared" si="3"/>
        <v>0</v>
      </c>
      <c r="S31" s="178">
        <f t="shared" si="4"/>
        <v>0</v>
      </c>
      <c r="T31" s="178">
        <f t="shared" si="5"/>
        <v>0</v>
      </c>
      <c r="U31" s="170">
        <f t="shared" si="6"/>
        <v>0</v>
      </c>
      <c r="V31" s="15"/>
      <c r="W31" s="114" t="s">
        <v>202</v>
      </c>
    </row>
    <row r="32" spans="1:23" ht="140.25">
      <c r="A32" s="86">
        <v>14</v>
      </c>
      <c r="B32" s="159" t="s">
        <v>87</v>
      </c>
      <c r="C32" s="189"/>
      <c r="D32" s="181">
        <v>19041.35804</v>
      </c>
      <c r="E32" s="182"/>
      <c r="F32" s="172"/>
      <c r="G32" s="170">
        <f t="shared" si="0"/>
        <v>19041.35804</v>
      </c>
      <c r="H32" s="172"/>
      <c r="I32" s="92">
        <v>14850.0323</v>
      </c>
      <c r="J32" s="92"/>
      <c r="K32" s="170">
        <f t="shared" si="1"/>
        <v>14850.0323</v>
      </c>
      <c r="L32" s="171">
        <f t="shared" si="2"/>
        <v>77.98830455687393</v>
      </c>
      <c r="M32" s="69"/>
      <c r="N32" s="71">
        <v>19041.35804</v>
      </c>
      <c r="O32" s="71"/>
      <c r="P32" s="106"/>
      <c r="Q32" s="179">
        <f t="shared" si="7"/>
        <v>19041.35804</v>
      </c>
      <c r="R32" s="178">
        <f t="shared" si="3"/>
        <v>0</v>
      </c>
      <c r="S32" s="178">
        <f t="shared" si="4"/>
        <v>0</v>
      </c>
      <c r="T32" s="178">
        <f t="shared" si="5"/>
        <v>0</v>
      </c>
      <c r="U32" s="170">
        <f t="shared" si="6"/>
        <v>0</v>
      </c>
      <c r="V32" s="15"/>
      <c r="W32" s="114" t="s">
        <v>206</v>
      </c>
    </row>
    <row r="33" spans="1:23" ht="121.5" customHeight="1">
      <c r="A33" s="86">
        <v>15</v>
      </c>
      <c r="B33" s="159" t="s">
        <v>88</v>
      </c>
      <c r="C33" s="189"/>
      <c r="D33" s="181">
        <v>7260.11</v>
      </c>
      <c r="E33" s="182"/>
      <c r="F33" s="172"/>
      <c r="G33" s="170">
        <f t="shared" si="0"/>
        <v>7260.11</v>
      </c>
      <c r="H33" s="172"/>
      <c r="I33" s="92">
        <v>6766</v>
      </c>
      <c r="J33" s="92"/>
      <c r="K33" s="170">
        <f t="shared" si="1"/>
        <v>6766</v>
      </c>
      <c r="L33" s="171">
        <f t="shared" si="2"/>
        <v>93.19418025346724</v>
      </c>
      <c r="M33" s="69"/>
      <c r="N33" s="71">
        <v>7260.11</v>
      </c>
      <c r="O33" s="71"/>
      <c r="P33" s="106"/>
      <c r="Q33" s="179">
        <f t="shared" si="7"/>
        <v>7260.11</v>
      </c>
      <c r="R33" s="178">
        <f t="shared" si="3"/>
        <v>0</v>
      </c>
      <c r="S33" s="178">
        <f t="shared" si="4"/>
        <v>0</v>
      </c>
      <c r="T33" s="178">
        <f t="shared" si="5"/>
        <v>0</v>
      </c>
      <c r="U33" s="170">
        <f t="shared" si="6"/>
        <v>0</v>
      </c>
      <c r="V33" s="15"/>
      <c r="W33" s="114" t="s">
        <v>195</v>
      </c>
    </row>
    <row r="34" spans="1:23" s="2" customFormat="1" ht="112.5" customHeight="1">
      <c r="A34" s="86">
        <v>16</v>
      </c>
      <c r="B34" s="159" t="s">
        <v>171</v>
      </c>
      <c r="C34" s="189"/>
      <c r="D34" s="181">
        <v>518768.94057</v>
      </c>
      <c r="E34" s="181"/>
      <c r="F34" s="172"/>
      <c r="G34" s="170">
        <f t="shared" si="0"/>
        <v>518768.94057</v>
      </c>
      <c r="H34" s="172"/>
      <c r="I34" s="92">
        <v>8194.71685</v>
      </c>
      <c r="J34" s="92"/>
      <c r="K34" s="170">
        <f t="shared" si="1"/>
        <v>8194.71685</v>
      </c>
      <c r="L34" s="171">
        <f t="shared" si="2"/>
        <v>1.5796467770402782</v>
      </c>
      <c r="M34" s="69"/>
      <c r="N34" s="71">
        <v>518768.94057</v>
      </c>
      <c r="O34" s="71"/>
      <c r="P34" s="106"/>
      <c r="Q34" s="179">
        <f t="shared" si="7"/>
        <v>518768.94057</v>
      </c>
      <c r="R34" s="178">
        <f t="shared" si="3"/>
        <v>0</v>
      </c>
      <c r="S34" s="178">
        <f t="shared" si="4"/>
        <v>0</v>
      </c>
      <c r="T34" s="178">
        <f t="shared" si="5"/>
        <v>0</v>
      </c>
      <c r="U34" s="170">
        <f t="shared" si="6"/>
        <v>0</v>
      </c>
      <c r="V34" s="15"/>
      <c r="W34" s="114" t="s">
        <v>212</v>
      </c>
    </row>
    <row r="35" spans="1:26" s="2" customFormat="1" ht="114" customHeight="1">
      <c r="A35" s="86">
        <v>17</v>
      </c>
      <c r="B35" s="159" t="s">
        <v>172</v>
      </c>
      <c r="C35" s="189"/>
      <c r="D35" s="181">
        <v>6467.33943</v>
      </c>
      <c r="E35" s="182"/>
      <c r="F35" s="172"/>
      <c r="G35" s="170">
        <f t="shared" si="0"/>
        <v>6467.33943</v>
      </c>
      <c r="H35" s="172"/>
      <c r="I35" s="92">
        <v>433584.66</v>
      </c>
      <c r="J35" s="92"/>
      <c r="K35" s="170">
        <f t="shared" si="1"/>
        <v>433584.66</v>
      </c>
      <c r="L35" s="171">
        <f t="shared" si="2"/>
        <v>6704.219945357035</v>
      </c>
      <c r="M35" s="69"/>
      <c r="N35" s="71">
        <v>6467.33943</v>
      </c>
      <c r="O35" s="71"/>
      <c r="P35" s="106"/>
      <c r="Q35" s="179">
        <f t="shared" si="7"/>
        <v>6467.33943</v>
      </c>
      <c r="R35" s="178">
        <f t="shared" si="3"/>
        <v>0</v>
      </c>
      <c r="S35" s="178">
        <f t="shared" si="4"/>
        <v>0</v>
      </c>
      <c r="T35" s="178">
        <f t="shared" si="5"/>
        <v>0</v>
      </c>
      <c r="U35" s="170">
        <f t="shared" si="6"/>
        <v>0</v>
      </c>
      <c r="V35" s="16"/>
      <c r="W35" s="107" t="s">
        <v>210</v>
      </c>
      <c r="Z35" s="138">
        <f>N35+O24+O25+O26+N34</f>
        <v>663980.81628</v>
      </c>
    </row>
    <row r="36" spans="1:26" ht="33.75" customHeight="1">
      <c r="A36" s="86">
        <v>18</v>
      </c>
      <c r="B36" s="159" t="s">
        <v>126</v>
      </c>
      <c r="C36" s="189"/>
      <c r="D36" s="182"/>
      <c r="E36" s="181"/>
      <c r="F36" s="172"/>
      <c r="G36" s="170">
        <f t="shared" si="0"/>
        <v>0</v>
      </c>
      <c r="H36" s="172"/>
      <c r="I36" s="92"/>
      <c r="J36" s="92"/>
      <c r="K36" s="170"/>
      <c r="L36" s="171"/>
      <c r="M36" s="69"/>
      <c r="N36" s="71"/>
      <c r="O36" s="71"/>
      <c r="P36" s="106"/>
      <c r="Q36" s="179">
        <f t="shared" si="7"/>
        <v>0</v>
      </c>
      <c r="R36" s="178">
        <f t="shared" si="3"/>
        <v>0</v>
      </c>
      <c r="S36" s="178">
        <f t="shared" si="4"/>
        <v>0</v>
      </c>
      <c r="T36" s="178">
        <f t="shared" si="5"/>
        <v>0</v>
      </c>
      <c r="U36" s="170">
        <f t="shared" si="6"/>
        <v>0</v>
      </c>
      <c r="V36" s="16"/>
      <c r="W36" s="14"/>
      <c r="Z36" s="1">
        <v>561471.98288</v>
      </c>
    </row>
    <row r="37" spans="1:26" ht="89.25" customHeight="1">
      <c r="A37" s="86"/>
      <c r="B37" s="159" t="s">
        <v>160</v>
      </c>
      <c r="C37" s="190">
        <v>752.79148</v>
      </c>
      <c r="D37" s="190">
        <f>896.18-C37</f>
        <v>143.38851999999997</v>
      </c>
      <c r="E37" s="181">
        <v>50</v>
      </c>
      <c r="F37" s="172"/>
      <c r="G37" s="170">
        <f t="shared" si="0"/>
        <v>946.18</v>
      </c>
      <c r="H37" s="172"/>
      <c r="I37" s="92"/>
      <c r="J37" s="92"/>
      <c r="K37" s="170"/>
      <c r="L37" s="171"/>
      <c r="M37" s="69">
        <v>752.79148</v>
      </c>
      <c r="N37" s="71">
        <v>143.38852</v>
      </c>
      <c r="O37" s="71">
        <v>50</v>
      </c>
      <c r="P37" s="106"/>
      <c r="Q37" s="179">
        <f t="shared" si="7"/>
        <v>946.18</v>
      </c>
      <c r="R37" s="178">
        <f t="shared" si="3"/>
        <v>0</v>
      </c>
      <c r="S37" s="178">
        <f t="shared" si="4"/>
        <v>0</v>
      </c>
      <c r="T37" s="178">
        <f t="shared" si="5"/>
        <v>0</v>
      </c>
      <c r="U37" s="170">
        <f t="shared" si="6"/>
        <v>0</v>
      </c>
      <c r="V37" s="16"/>
      <c r="W37" s="14" t="s">
        <v>215</v>
      </c>
      <c r="Z37" s="134">
        <f>Z36-Z35</f>
        <v>-102508.8334</v>
      </c>
    </row>
    <row r="38" spans="1:23" s="2" customFormat="1" ht="85.5" customHeight="1">
      <c r="A38" s="86">
        <v>19</v>
      </c>
      <c r="B38" s="160" t="s">
        <v>89</v>
      </c>
      <c r="C38" s="150"/>
      <c r="D38" s="172"/>
      <c r="E38" s="173">
        <v>109646.41052</v>
      </c>
      <c r="F38" s="172"/>
      <c r="G38" s="170">
        <f t="shared" si="0"/>
        <v>109646.41052</v>
      </c>
      <c r="H38" s="172"/>
      <c r="I38" s="92"/>
      <c r="J38" s="92">
        <v>80049.11366</v>
      </c>
      <c r="K38" s="170">
        <f t="shared" si="1"/>
        <v>80049.11366</v>
      </c>
      <c r="L38" s="171">
        <f t="shared" si="2"/>
        <v>73.00659755332227</v>
      </c>
      <c r="M38" s="69"/>
      <c r="N38" s="71"/>
      <c r="O38" s="71">
        <v>109646.41052</v>
      </c>
      <c r="P38" s="106"/>
      <c r="Q38" s="179">
        <f t="shared" si="7"/>
        <v>109646.41052</v>
      </c>
      <c r="R38" s="178">
        <f t="shared" si="3"/>
        <v>0</v>
      </c>
      <c r="S38" s="178">
        <f t="shared" si="4"/>
        <v>0</v>
      </c>
      <c r="T38" s="178">
        <f t="shared" si="5"/>
        <v>0</v>
      </c>
      <c r="U38" s="170">
        <f t="shared" si="6"/>
        <v>0</v>
      </c>
      <c r="V38" s="16">
        <f>64948.172+172.132</f>
        <v>65120.304</v>
      </c>
      <c r="W38" s="114" t="s">
        <v>218</v>
      </c>
    </row>
    <row r="39" spans="1:23" ht="153.75" customHeight="1">
      <c r="A39" s="86">
        <v>20</v>
      </c>
      <c r="B39" s="161" t="s">
        <v>86</v>
      </c>
      <c r="C39" s="189"/>
      <c r="D39" s="181">
        <v>22.5</v>
      </c>
      <c r="E39" s="182"/>
      <c r="F39" s="172"/>
      <c r="G39" s="170">
        <f t="shared" si="0"/>
        <v>22.5</v>
      </c>
      <c r="H39" s="172"/>
      <c r="I39" s="92">
        <v>172.5</v>
      </c>
      <c r="J39" s="92"/>
      <c r="K39" s="170">
        <f t="shared" si="1"/>
        <v>172.5</v>
      </c>
      <c r="L39" s="171">
        <f t="shared" si="2"/>
        <v>766.6666666666667</v>
      </c>
      <c r="M39" s="69"/>
      <c r="N39" s="71">
        <v>22.5</v>
      </c>
      <c r="O39" s="71"/>
      <c r="P39" s="106"/>
      <c r="Q39" s="179">
        <f t="shared" si="7"/>
        <v>22.5</v>
      </c>
      <c r="R39" s="178">
        <f t="shared" si="3"/>
        <v>0</v>
      </c>
      <c r="S39" s="178">
        <f t="shared" si="4"/>
        <v>0</v>
      </c>
      <c r="T39" s="178">
        <f t="shared" si="5"/>
        <v>0</v>
      </c>
      <c r="U39" s="170">
        <f t="shared" si="6"/>
        <v>0</v>
      </c>
      <c r="V39" s="15"/>
      <c r="W39" s="114" t="s">
        <v>203</v>
      </c>
    </row>
    <row r="40" spans="1:23" ht="140.25">
      <c r="A40" s="86">
        <v>21</v>
      </c>
      <c r="B40" s="159" t="s">
        <v>85</v>
      </c>
      <c r="C40" s="189"/>
      <c r="D40" s="181">
        <v>493.59934</v>
      </c>
      <c r="E40" s="182"/>
      <c r="F40" s="172"/>
      <c r="G40" s="170">
        <f t="shared" si="0"/>
        <v>493.59934</v>
      </c>
      <c r="H40" s="172"/>
      <c r="I40" s="92">
        <v>480.89999</v>
      </c>
      <c r="J40" s="92"/>
      <c r="K40" s="170">
        <f t="shared" si="1"/>
        <v>480.89999</v>
      </c>
      <c r="L40" s="171">
        <f t="shared" si="2"/>
        <v>97.42719469600588</v>
      </c>
      <c r="M40" s="69"/>
      <c r="N40" s="71">
        <v>493.59934</v>
      </c>
      <c r="O40" s="71"/>
      <c r="P40" s="106"/>
      <c r="Q40" s="179">
        <f t="shared" si="7"/>
        <v>493.59934</v>
      </c>
      <c r="R40" s="178">
        <f t="shared" si="3"/>
        <v>0</v>
      </c>
      <c r="S40" s="178">
        <f t="shared" si="4"/>
        <v>0</v>
      </c>
      <c r="T40" s="178">
        <f t="shared" si="5"/>
        <v>0</v>
      </c>
      <c r="U40" s="170">
        <f t="shared" si="6"/>
        <v>0</v>
      </c>
      <c r="V40" s="15"/>
      <c r="W40" s="112" t="s">
        <v>204</v>
      </c>
    </row>
    <row r="41" spans="1:23" s="2" customFormat="1" ht="99" customHeight="1">
      <c r="A41" s="86">
        <v>22</v>
      </c>
      <c r="B41" s="159" t="s">
        <v>99</v>
      </c>
      <c r="C41" s="189"/>
      <c r="D41" s="181">
        <v>13657.54</v>
      </c>
      <c r="E41" s="182"/>
      <c r="F41" s="172"/>
      <c r="G41" s="170">
        <f t="shared" si="0"/>
        <v>13657.54</v>
      </c>
      <c r="H41" s="172"/>
      <c r="I41" s="92">
        <v>9732.8</v>
      </c>
      <c r="J41" s="92"/>
      <c r="K41" s="170">
        <f t="shared" si="1"/>
        <v>9732.8</v>
      </c>
      <c r="L41" s="171">
        <f t="shared" si="2"/>
        <v>71.26319966846152</v>
      </c>
      <c r="M41" s="69"/>
      <c r="N41" s="71">
        <v>13657.54</v>
      </c>
      <c r="O41" s="71"/>
      <c r="P41" s="106"/>
      <c r="Q41" s="179">
        <f t="shared" si="7"/>
        <v>13657.54</v>
      </c>
      <c r="R41" s="178">
        <f t="shared" si="3"/>
        <v>0</v>
      </c>
      <c r="S41" s="178">
        <f t="shared" si="4"/>
        <v>0</v>
      </c>
      <c r="T41" s="178">
        <f t="shared" si="5"/>
        <v>0</v>
      </c>
      <c r="U41" s="170">
        <f t="shared" si="6"/>
        <v>0</v>
      </c>
      <c r="V41" s="15"/>
      <c r="W41" s="114" t="s">
        <v>211</v>
      </c>
    </row>
    <row r="42" spans="1:23" ht="83.25" customHeight="1">
      <c r="A42" s="86"/>
      <c r="B42" s="159" t="s">
        <v>162</v>
      </c>
      <c r="C42" s="189"/>
      <c r="D42" s="183"/>
      <c r="E42" s="182"/>
      <c r="F42" s="172"/>
      <c r="G42" s="170">
        <f t="shared" si="0"/>
        <v>0</v>
      </c>
      <c r="H42" s="172"/>
      <c r="I42" s="92"/>
      <c r="J42" s="92"/>
      <c r="K42" s="170"/>
      <c r="L42" s="171"/>
      <c r="M42" s="69"/>
      <c r="N42" s="71"/>
      <c r="O42" s="71"/>
      <c r="P42" s="106"/>
      <c r="Q42" s="179">
        <f t="shared" si="7"/>
        <v>0</v>
      </c>
      <c r="R42" s="178"/>
      <c r="S42" s="178">
        <f t="shared" si="4"/>
        <v>0</v>
      </c>
      <c r="T42" s="178"/>
      <c r="U42" s="170"/>
      <c r="V42" s="111"/>
      <c r="W42" s="141"/>
    </row>
    <row r="43" spans="1:23" ht="34.5" customHeight="1">
      <c r="A43" s="86">
        <v>23</v>
      </c>
      <c r="B43" s="159" t="s">
        <v>127</v>
      </c>
      <c r="C43" s="189"/>
      <c r="D43" s="182"/>
      <c r="E43" s="181">
        <v>0</v>
      </c>
      <c r="F43" s="172"/>
      <c r="G43" s="170">
        <f t="shared" si="0"/>
        <v>0</v>
      </c>
      <c r="H43" s="172"/>
      <c r="I43" s="92"/>
      <c r="J43" s="92"/>
      <c r="K43" s="170"/>
      <c r="L43" s="171"/>
      <c r="M43" s="69"/>
      <c r="N43" s="71"/>
      <c r="O43" s="71">
        <v>0</v>
      </c>
      <c r="P43" s="106"/>
      <c r="Q43" s="179">
        <f t="shared" si="7"/>
        <v>0</v>
      </c>
      <c r="R43" s="178">
        <f t="shared" si="3"/>
        <v>0</v>
      </c>
      <c r="S43" s="178">
        <f t="shared" si="4"/>
        <v>0</v>
      </c>
      <c r="T43" s="178">
        <f t="shared" si="5"/>
        <v>0</v>
      </c>
      <c r="U43" s="170">
        <f t="shared" si="6"/>
        <v>0</v>
      </c>
      <c r="V43" s="111"/>
      <c r="W43" s="141"/>
    </row>
    <row r="44" spans="1:23" ht="39" customHeight="1">
      <c r="A44" s="86">
        <v>24</v>
      </c>
      <c r="B44" s="160" t="s">
        <v>52</v>
      </c>
      <c r="C44" s="189"/>
      <c r="D44" s="182"/>
      <c r="E44" s="181">
        <v>279.92735</v>
      </c>
      <c r="F44" s="172"/>
      <c r="G44" s="170">
        <f t="shared" si="0"/>
        <v>279.92735</v>
      </c>
      <c r="H44" s="172"/>
      <c r="I44" s="92"/>
      <c r="J44" s="92">
        <v>217.96711</v>
      </c>
      <c r="K44" s="170">
        <f t="shared" si="1"/>
        <v>217.96711</v>
      </c>
      <c r="L44" s="171">
        <f t="shared" si="2"/>
        <v>77.86559977079767</v>
      </c>
      <c r="M44" s="69"/>
      <c r="N44" s="71"/>
      <c r="O44" s="71">
        <v>279.92735</v>
      </c>
      <c r="P44" s="106"/>
      <c r="Q44" s="179">
        <f t="shared" si="7"/>
        <v>279.92735</v>
      </c>
      <c r="R44" s="178">
        <f t="shared" si="3"/>
        <v>0</v>
      </c>
      <c r="S44" s="178">
        <f t="shared" si="4"/>
        <v>0</v>
      </c>
      <c r="T44" s="178">
        <f t="shared" si="5"/>
        <v>0</v>
      </c>
      <c r="U44" s="170">
        <f t="shared" si="6"/>
        <v>0</v>
      </c>
      <c r="V44" s="111">
        <v>212.50502</v>
      </c>
      <c r="W44" s="268" t="s">
        <v>101</v>
      </c>
    </row>
    <row r="45" spans="1:23" ht="45" customHeight="1">
      <c r="A45" s="86">
        <v>25</v>
      </c>
      <c r="B45" s="160" t="s">
        <v>53</v>
      </c>
      <c r="C45" s="189"/>
      <c r="D45" s="182"/>
      <c r="E45" s="181">
        <v>246.07265</v>
      </c>
      <c r="F45" s="172"/>
      <c r="G45" s="170">
        <f t="shared" si="0"/>
        <v>246.07265</v>
      </c>
      <c r="H45" s="172"/>
      <c r="I45" s="92"/>
      <c r="J45" s="92">
        <v>355.5485</v>
      </c>
      <c r="K45" s="170">
        <f t="shared" si="1"/>
        <v>355.5485</v>
      </c>
      <c r="L45" s="171">
        <f t="shared" si="2"/>
        <v>144.4892392551549</v>
      </c>
      <c r="M45" s="69"/>
      <c r="N45" s="71"/>
      <c r="O45" s="71">
        <v>246.07265</v>
      </c>
      <c r="P45" s="106"/>
      <c r="Q45" s="179">
        <f t="shared" si="7"/>
        <v>246.07265</v>
      </c>
      <c r="R45" s="178">
        <f t="shared" si="3"/>
        <v>0</v>
      </c>
      <c r="S45" s="178">
        <f t="shared" si="4"/>
        <v>0</v>
      </c>
      <c r="T45" s="178">
        <f t="shared" si="5"/>
        <v>0</v>
      </c>
      <c r="U45" s="170">
        <f t="shared" si="6"/>
        <v>0</v>
      </c>
      <c r="V45" s="17">
        <v>349.68864</v>
      </c>
      <c r="W45" s="269"/>
    </row>
    <row r="46" spans="1:23" ht="49.5" customHeight="1">
      <c r="A46" s="86">
        <v>26</v>
      </c>
      <c r="B46" s="160" t="s">
        <v>38</v>
      </c>
      <c r="C46" s="189"/>
      <c r="D46" s="182"/>
      <c r="E46" s="181">
        <v>400</v>
      </c>
      <c r="F46" s="172"/>
      <c r="G46" s="170">
        <f t="shared" si="0"/>
        <v>400</v>
      </c>
      <c r="H46" s="172"/>
      <c r="I46" s="92"/>
      <c r="J46" s="92">
        <v>425.79308</v>
      </c>
      <c r="K46" s="170">
        <f t="shared" si="1"/>
        <v>425.79308</v>
      </c>
      <c r="L46" s="171">
        <f t="shared" si="2"/>
        <v>106.44827</v>
      </c>
      <c r="M46" s="69"/>
      <c r="N46" s="71"/>
      <c r="O46" s="71">
        <v>400</v>
      </c>
      <c r="P46" s="106"/>
      <c r="Q46" s="179">
        <f t="shared" si="7"/>
        <v>400</v>
      </c>
      <c r="R46" s="178">
        <f t="shared" si="3"/>
        <v>0</v>
      </c>
      <c r="S46" s="178">
        <f t="shared" si="4"/>
        <v>0</v>
      </c>
      <c r="T46" s="178">
        <f t="shared" si="5"/>
        <v>0</v>
      </c>
      <c r="U46" s="170">
        <f t="shared" si="6"/>
        <v>0</v>
      </c>
      <c r="V46" s="15">
        <v>271.5443</v>
      </c>
      <c r="W46" s="112" t="s">
        <v>156</v>
      </c>
    </row>
    <row r="47" spans="1:23" ht="47.25" customHeight="1">
      <c r="A47" s="86">
        <v>27</v>
      </c>
      <c r="B47" s="160" t="s">
        <v>42</v>
      </c>
      <c r="C47" s="189"/>
      <c r="D47" s="182"/>
      <c r="E47" s="181"/>
      <c r="F47" s="172"/>
      <c r="G47" s="170">
        <f t="shared" si="0"/>
        <v>0</v>
      </c>
      <c r="H47" s="172"/>
      <c r="I47" s="92"/>
      <c r="J47" s="92">
        <v>214</v>
      </c>
      <c r="K47" s="170">
        <f t="shared" si="1"/>
        <v>214</v>
      </c>
      <c r="L47" s="171" t="e">
        <f t="shared" si="2"/>
        <v>#DIV/0!</v>
      </c>
      <c r="M47" s="69"/>
      <c r="N47" s="71"/>
      <c r="O47" s="71"/>
      <c r="P47" s="106"/>
      <c r="Q47" s="179">
        <f t="shared" si="7"/>
        <v>0</v>
      </c>
      <c r="R47" s="178">
        <f t="shared" si="3"/>
        <v>0</v>
      </c>
      <c r="S47" s="178">
        <f t="shared" si="4"/>
        <v>0</v>
      </c>
      <c r="T47" s="178">
        <f t="shared" si="5"/>
        <v>0</v>
      </c>
      <c r="U47" s="170">
        <f t="shared" si="6"/>
        <v>0</v>
      </c>
      <c r="V47" s="15">
        <v>298</v>
      </c>
      <c r="W47" s="114"/>
    </row>
    <row r="48" spans="1:23" ht="158.25" customHeight="1">
      <c r="A48" s="86">
        <v>28</v>
      </c>
      <c r="B48" s="160" t="s">
        <v>45</v>
      </c>
      <c r="C48" s="189"/>
      <c r="D48" s="182"/>
      <c r="E48" s="181">
        <v>57440.21474</v>
      </c>
      <c r="F48" s="172"/>
      <c r="G48" s="170">
        <f t="shared" si="0"/>
        <v>57440.21474</v>
      </c>
      <c r="H48" s="172"/>
      <c r="I48" s="92"/>
      <c r="J48" s="92">
        <v>1891.64195</v>
      </c>
      <c r="K48" s="170">
        <f t="shared" si="1"/>
        <v>1891.64195</v>
      </c>
      <c r="L48" s="171">
        <f t="shared" si="2"/>
        <v>3.293236208399314</v>
      </c>
      <c r="M48" s="69"/>
      <c r="N48" s="71"/>
      <c r="O48" s="71">
        <v>31750.33874</v>
      </c>
      <c r="P48" s="106"/>
      <c r="Q48" s="179">
        <f t="shared" si="7"/>
        <v>31750.33874</v>
      </c>
      <c r="R48" s="178">
        <f t="shared" si="3"/>
        <v>0</v>
      </c>
      <c r="S48" s="178">
        <f t="shared" si="4"/>
        <v>0</v>
      </c>
      <c r="T48" s="178">
        <f t="shared" si="5"/>
        <v>25689.876000000004</v>
      </c>
      <c r="U48" s="170">
        <f t="shared" si="6"/>
        <v>25689.876000000004</v>
      </c>
      <c r="V48" s="15">
        <v>8420</v>
      </c>
      <c r="W48" s="114" t="s">
        <v>184</v>
      </c>
    </row>
    <row r="49" spans="1:23" ht="225" customHeight="1">
      <c r="A49" s="86">
        <v>29</v>
      </c>
      <c r="B49" s="160" t="s">
        <v>189</v>
      </c>
      <c r="C49" s="189"/>
      <c r="D49" s="182"/>
      <c r="E49" s="181">
        <v>863.74077</v>
      </c>
      <c r="F49" s="172"/>
      <c r="G49" s="170">
        <f t="shared" si="0"/>
        <v>863.74077</v>
      </c>
      <c r="H49" s="172"/>
      <c r="I49" s="92"/>
      <c r="J49" s="92">
        <v>324.80519</v>
      </c>
      <c r="K49" s="170">
        <f t="shared" si="1"/>
        <v>324.80519</v>
      </c>
      <c r="L49" s="171">
        <f t="shared" si="2"/>
        <v>37.60447593552866</v>
      </c>
      <c r="M49" s="69"/>
      <c r="N49" s="71"/>
      <c r="O49" s="71">
        <v>863.74077</v>
      </c>
      <c r="P49" s="106"/>
      <c r="Q49" s="179">
        <f t="shared" si="7"/>
        <v>863.74077</v>
      </c>
      <c r="R49" s="178">
        <f t="shared" si="3"/>
        <v>0</v>
      </c>
      <c r="S49" s="178">
        <f t="shared" si="4"/>
        <v>0</v>
      </c>
      <c r="T49" s="178">
        <f t="shared" si="5"/>
        <v>0</v>
      </c>
      <c r="U49" s="170">
        <f t="shared" si="6"/>
        <v>0</v>
      </c>
      <c r="V49" s="15">
        <v>1200</v>
      </c>
      <c r="W49" s="114" t="s">
        <v>213</v>
      </c>
    </row>
    <row r="50" spans="1:23" ht="132" customHeight="1">
      <c r="A50" s="86">
        <v>30</v>
      </c>
      <c r="B50" s="160" t="s">
        <v>90</v>
      </c>
      <c r="C50" s="189"/>
      <c r="D50" s="182"/>
      <c r="E50" s="181">
        <v>980</v>
      </c>
      <c r="F50" s="172"/>
      <c r="G50" s="170">
        <f t="shared" si="0"/>
        <v>980</v>
      </c>
      <c r="H50" s="172"/>
      <c r="I50" s="92"/>
      <c r="J50" s="92">
        <v>800</v>
      </c>
      <c r="K50" s="170">
        <f t="shared" si="1"/>
        <v>800</v>
      </c>
      <c r="L50" s="171">
        <f t="shared" si="2"/>
        <v>81.63265306122449</v>
      </c>
      <c r="M50" s="69"/>
      <c r="N50" s="71"/>
      <c r="O50" s="71">
        <v>980</v>
      </c>
      <c r="P50" s="106"/>
      <c r="Q50" s="179">
        <f t="shared" si="7"/>
        <v>980</v>
      </c>
      <c r="R50" s="178">
        <f t="shared" si="3"/>
        <v>0</v>
      </c>
      <c r="S50" s="178">
        <f t="shared" si="4"/>
        <v>0</v>
      </c>
      <c r="T50" s="178">
        <f t="shared" si="5"/>
        <v>0</v>
      </c>
      <c r="U50" s="170">
        <f t="shared" si="6"/>
        <v>0</v>
      </c>
      <c r="V50" s="15">
        <v>800</v>
      </c>
      <c r="W50" s="114" t="s">
        <v>214</v>
      </c>
    </row>
    <row r="51" spans="1:23" ht="28.5" customHeight="1">
      <c r="A51" s="86">
        <v>31</v>
      </c>
      <c r="B51" s="160" t="s">
        <v>12</v>
      </c>
      <c r="C51" s="189"/>
      <c r="D51" s="181">
        <v>835.94</v>
      </c>
      <c r="E51" s="181">
        <v>461.38765</v>
      </c>
      <c r="F51" s="173"/>
      <c r="G51" s="170">
        <f t="shared" si="0"/>
        <v>1297.3276500000002</v>
      </c>
      <c r="H51" s="172"/>
      <c r="I51" s="184">
        <v>457.25285</v>
      </c>
      <c r="J51" s="184">
        <v>300.27</v>
      </c>
      <c r="K51" s="185">
        <f t="shared" si="1"/>
        <v>757.5228500000001</v>
      </c>
      <c r="L51" s="171">
        <f t="shared" si="2"/>
        <v>58.39102018676623</v>
      </c>
      <c r="M51" s="69"/>
      <c r="N51" s="71">
        <v>835.94</v>
      </c>
      <c r="O51" s="71">
        <v>461.38765</v>
      </c>
      <c r="P51" s="106"/>
      <c r="Q51" s="179">
        <f t="shared" si="7"/>
        <v>1297.3276500000002</v>
      </c>
      <c r="R51" s="178">
        <f t="shared" si="3"/>
        <v>0</v>
      </c>
      <c r="S51" s="178">
        <f t="shared" si="4"/>
        <v>0</v>
      </c>
      <c r="T51" s="178">
        <f t="shared" si="5"/>
        <v>0</v>
      </c>
      <c r="U51" s="170">
        <f t="shared" si="6"/>
        <v>0</v>
      </c>
      <c r="V51" s="15">
        <v>295.27</v>
      </c>
      <c r="W51" s="114"/>
    </row>
    <row r="52" spans="1:23" ht="262.5" customHeight="1">
      <c r="A52" s="86">
        <v>32</v>
      </c>
      <c r="B52" s="160" t="s">
        <v>91</v>
      </c>
      <c r="C52" s="189"/>
      <c r="D52" s="182"/>
      <c r="E52" s="181">
        <v>7215.28247</v>
      </c>
      <c r="F52" s="172"/>
      <c r="G52" s="170">
        <f t="shared" si="0"/>
        <v>7215.28247</v>
      </c>
      <c r="H52" s="172"/>
      <c r="I52" s="92"/>
      <c r="J52" s="92">
        <v>1375.83561</v>
      </c>
      <c r="K52" s="170">
        <f t="shared" si="1"/>
        <v>1375.83561</v>
      </c>
      <c r="L52" s="171">
        <f t="shared" si="2"/>
        <v>19.068354090370075</v>
      </c>
      <c r="M52" s="69"/>
      <c r="N52" s="71"/>
      <c r="O52" s="71">
        <v>7215.28247</v>
      </c>
      <c r="P52" s="106"/>
      <c r="Q52" s="179">
        <f t="shared" si="7"/>
        <v>7215.28247</v>
      </c>
      <c r="R52" s="178">
        <f t="shared" si="3"/>
        <v>0</v>
      </c>
      <c r="S52" s="178">
        <f t="shared" si="4"/>
        <v>0</v>
      </c>
      <c r="T52" s="178">
        <f t="shared" si="5"/>
        <v>0</v>
      </c>
      <c r="U52" s="170">
        <f t="shared" si="6"/>
        <v>0</v>
      </c>
      <c r="V52" s="15">
        <v>3973.9</v>
      </c>
      <c r="W52" s="114" t="s">
        <v>217</v>
      </c>
    </row>
    <row r="53" spans="1:23" ht="52.5" customHeight="1">
      <c r="A53" s="86">
        <v>33</v>
      </c>
      <c r="B53" s="160" t="s">
        <v>100</v>
      </c>
      <c r="C53" s="189"/>
      <c r="D53" s="182"/>
      <c r="E53" s="181">
        <v>500</v>
      </c>
      <c r="F53" s="172"/>
      <c r="G53" s="170">
        <f t="shared" si="0"/>
        <v>500</v>
      </c>
      <c r="H53" s="172"/>
      <c r="I53" s="92"/>
      <c r="J53" s="92">
        <v>6239.13035</v>
      </c>
      <c r="K53" s="170">
        <f t="shared" si="1"/>
        <v>6239.13035</v>
      </c>
      <c r="L53" s="171">
        <f t="shared" si="2"/>
        <v>1247.82607</v>
      </c>
      <c r="M53" s="69"/>
      <c r="N53" s="71"/>
      <c r="O53" s="71">
        <v>500</v>
      </c>
      <c r="P53" s="106"/>
      <c r="Q53" s="179">
        <f t="shared" si="7"/>
        <v>500</v>
      </c>
      <c r="R53" s="178">
        <f t="shared" si="3"/>
        <v>0</v>
      </c>
      <c r="S53" s="178">
        <f t="shared" si="4"/>
        <v>0</v>
      </c>
      <c r="T53" s="178">
        <f t="shared" si="5"/>
        <v>0</v>
      </c>
      <c r="U53" s="170">
        <f t="shared" si="6"/>
        <v>0</v>
      </c>
      <c r="V53" s="15">
        <v>6239.13035</v>
      </c>
      <c r="W53" s="112" t="s">
        <v>216</v>
      </c>
    </row>
    <row r="54" spans="1:23" ht="42.75" customHeight="1">
      <c r="A54" s="11">
        <v>34</v>
      </c>
      <c r="B54" s="160" t="s">
        <v>135</v>
      </c>
      <c r="C54" s="189"/>
      <c r="D54" s="182"/>
      <c r="E54" s="181">
        <v>12404.958</v>
      </c>
      <c r="F54" s="172"/>
      <c r="G54" s="170">
        <f t="shared" si="0"/>
        <v>12404.958</v>
      </c>
      <c r="H54" s="172"/>
      <c r="I54" s="92"/>
      <c r="J54" s="92"/>
      <c r="K54" s="170"/>
      <c r="L54" s="171"/>
      <c r="M54" s="69"/>
      <c r="N54" s="71"/>
      <c r="O54" s="71">
        <v>12404.958</v>
      </c>
      <c r="P54" s="106"/>
      <c r="Q54" s="179">
        <f t="shared" si="7"/>
        <v>12404.958</v>
      </c>
      <c r="R54" s="178">
        <f t="shared" si="3"/>
        <v>0</v>
      </c>
      <c r="S54" s="178">
        <f t="shared" si="4"/>
        <v>0</v>
      </c>
      <c r="T54" s="178">
        <f t="shared" si="5"/>
        <v>0</v>
      </c>
      <c r="U54" s="170">
        <f t="shared" si="6"/>
        <v>0</v>
      </c>
      <c r="V54" s="15"/>
      <c r="W54" s="113" t="s">
        <v>159</v>
      </c>
    </row>
    <row r="55" spans="1:23" s="2" customFormat="1" ht="55.5" customHeight="1">
      <c r="A55" s="86">
        <v>35</v>
      </c>
      <c r="B55" s="160" t="s">
        <v>173</v>
      </c>
      <c r="C55" s="189"/>
      <c r="D55" s="182"/>
      <c r="E55" s="181">
        <v>19346.06384</v>
      </c>
      <c r="F55" s="172"/>
      <c r="G55" s="170">
        <f t="shared" si="0"/>
        <v>19346.06384</v>
      </c>
      <c r="H55" s="172"/>
      <c r="I55" s="92"/>
      <c r="J55" s="92">
        <v>15722.65769</v>
      </c>
      <c r="K55" s="170">
        <f t="shared" si="1"/>
        <v>15722.65769</v>
      </c>
      <c r="L55" s="171">
        <f t="shared" si="2"/>
        <v>81.27057689891299</v>
      </c>
      <c r="M55" s="69"/>
      <c r="N55" s="71"/>
      <c r="O55" s="71">
        <v>19345.62651</v>
      </c>
      <c r="P55" s="106"/>
      <c r="Q55" s="179">
        <f t="shared" si="7"/>
        <v>19345.62651</v>
      </c>
      <c r="R55" s="178">
        <f t="shared" si="3"/>
        <v>0</v>
      </c>
      <c r="S55" s="178">
        <f t="shared" si="4"/>
        <v>0</v>
      </c>
      <c r="T55" s="178">
        <f t="shared" si="5"/>
        <v>0.4373300000006566</v>
      </c>
      <c r="U55" s="170">
        <f t="shared" si="6"/>
        <v>0.4373300000006566</v>
      </c>
      <c r="V55" s="15">
        <v>12422.193</v>
      </c>
      <c r="W55" s="113" t="s">
        <v>157</v>
      </c>
    </row>
    <row r="56" spans="1:23" ht="171.75" customHeight="1">
      <c r="A56" s="86">
        <v>36</v>
      </c>
      <c r="B56" s="160" t="s">
        <v>92</v>
      </c>
      <c r="C56" s="189"/>
      <c r="D56" s="181">
        <v>12393.36656</v>
      </c>
      <c r="E56" s="182"/>
      <c r="F56" s="172"/>
      <c r="G56" s="170">
        <f t="shared" si="0"/>
        <v>12393.36656</v>
      </c>
      <c r="H56" s="172"/>
      <c r="I56" s="92">
        <v>8301.86276</v>
      </c>
      <c r="J56" s="92"/>
      <c r="K56" s="170">
        <f t="shared" si="1"/>
        <v>8301.86276</v>
      </c>
      <c r="L56" s="171">
        <f t="shared" si="2"/>
        <v>66.98634079616862</v>
      </c>
      <c r="M56" s="69"/>
      <c r="N56" s="71">
        <v>12393.36656</v>
      </c>
      <c r="O56" s="71"/>
      <c r="P56" s="106"/>
      <c r="Q56" s="179">
        <f t="shared" si="7"/>
        <v>12393.36656</v>
      </c>
      <c r="R56" s="178">
        <f t="shared" si="3"/>
        <v>0</v>
      </c>
      <c r="S56" s="178">
        <f t="shared" si="4"/>
        <v>0</v>
      </c>
      <c r="T56" s="178">
        <f t="shared" si="5"/>
        <v>0</v>
      </c>
      <c r="U56" s="170">
        <f t="shared" si="6"/>
        <v>0</v>
      </c>
      <c r="V56" s="15"/>
      <c r="W56" s="114" t="s">
        <v>205</v>
      </c>
    </row>
    <row r="57" spans="1:23" ht="185.25" customHeight="1">
      <c r="A57" s="86">
        <v>37</v>
      </c>
      <c r="B57" s="160" t="s">
        <v>93</v>
      </c>
      <c r="C57" s="191"/>
      <c r="D57" s="186">
        <v>30609.82</v>
      </c>
      <c r="E57" s="187"/>
      <c r="F57" s="177"/>
      <c r="G57" s="170">
        <f t="shared" si="0"/>
        <v>30609.82</v>
      </c>
      <c r="H57" s="177"/>
      <c r="I57" s="176">
        <v>20853</v>
      </c>
      <c r="J57" s="176"/>
      <c r="K57" s="170">
        <f t="shared" si="1"/>
        <v>20853</v>
      </c>
      <c r="L57" s="171">
        <f t="shared" si="2"/>
        <v>68.12519642389272</v>
      </c>
      <c r="M57" s="69"/>
      <c r="N57" s="71">
        <v>30609.82</v>
      </c>
      <c r="O57" s="71"/>
      <c r="P57" s="106"/>
      <c r="Q57" s="179">
        <f t="shared" si="7"/>
        <v>30609.82</v>
      </c>
      <c r="R57" s="178">
        <f t="shared" si="3"/>
        <v>0</v>
      </c>
      <c r="S57" s="178">
        <f t="shared" si="4"/>
        <v>0</v>
      </c>
      <c r="T57" s="178">
        <f t="shared" si="5"/>
        <v>0</v>
      </c>
      <c r="U57" s="170">
        <f t="shared" si="6"/>
        <v>0</v>
      </c>
      <c r="V57" s="18"/>
      <c r="W57" s="142" t="s">
        <v>196</v>
      </c>
    </row>
    <row r="58" spans="1:23" ht="144" customHeight="1">
      <c r="A58" s="86">
        <v>38</v>
      </c>
      <c r="B58" s="160" t="s">
        <v>118</v>
      </c>
      <c r="C58" s="191"/>
      <c r="D58" s="186">
        <v>1930.2</v>
      </c>
      <c r="E58" s="187"/>
      <c r="F58" s="177"/>
      <c r="G58" s="170">
        <f t="shared" si="0"/>
        <v>1930.2</v>
      </c>
      <c r="H58" s="177"/>
      <c r="I58" s="176"/>
      <c r="J58" s="176"/>
      <c r="K58" s="170">
        <f t="shared" si="1"/>
        <v>0</v>
      </c>
      <c r="L58" s="171"/>
      <c r="M58" s="69"/>
      <c r="N58" s="71">
        <v>1930.2</v>
      </c>
      <c r="O58" s="71"/>
      <c r="P58" s="106"/>
      <c r="Q58" s="179">
        <f t="shared" si="7"/>
        <v>1930.2</v>
      </c>
      <c r="R58" s="178">
        <f t="shared" si="3"/>
        <v>0</v>
      </c>
      <c r="S58" s="178">
        <f t="shared" si="4"/>
        <v>0</v>
      </c>
      <c r="T58" s="178">
        <f t="shared" si="5"/>
        <v>0</v>
      </c>
      <c r="U58" s="170">
        <f t="shared" si="6"/>
        <v>0</v>
      </c>
      <c r="V58" s="18"/>
      <c r="W58" s="143" t="s">
        <v>219</v>
      </c>
    </row>
    <row r="59" spans="1:23" ht="12.75">
      <c r="A59" s="86"/>
      <c r="B59" s="112" t="s">
        <v>51</v>
      </c>
      <c r="C59" s="150">
        <f>SUM(C17:C58)</f>
        <v>752.79148</v>
      </c>
      <c r="D59" s="150">
        <f>SUM(D17:D58)</f>
        <v>795568.7685199999</v>
      </c>
      <c r="E59" s="150">
        <f>SUM(E17:E58)</f>
        <v>624354.4959099999</v>
      </c>
      <c r="F59" s="150">
        <f>SUM(F17:F58)</f>
        <v>0</v>
      </c>
      <c r="G59" s="150">
        <f>SUM(G17:G58)</f>
        <v>1420676.0559099999</v>
      </c>
      <c r="H59" s="150">
        <f aca="true" t="shared" si="8" ref="H59:U59">SUM(H17:H58)</f>
        <v>0</v>
      </c>
      <c r="I59" s="150">
        <f t="shared" si="8"/>
        <v>668460.6297</v>
      </c>
      <c r="J59" s="150">
        <f t="shared" si="8"/>
        <v>331470.97697</v>
      </c>
      <c r="K59" s="150">
        <f t="shared" si="8"/>
        <v>999931.60667</v>
      </c>
      <c r="L59" s="150" t="e">
        <f t="shared" si="8"/>
        <v>#DIV/0!</v>
      </c>
      <c r="M59" s="150">
        <f t="shared" si="8"/>
        <v>752.79148</v>
      </c>
      <c r="N59" s="150">
        <f t="shared" si="8"/>
        <v>795568.7685199999</v>
      </c>
      <c r="O59" s="150">
        <f t="shared" si="8"/>
        <v>598497.90645</v>
      </c>
      <c r="P59" s="150"/>
      <c r="Q59" s="150">
        <f t="shared" si="8"/>
        <v>1394819.46645</v>
      </c>
      <c r="R59" s="150">
        <f t="shared" si="8"/>
        <v>0</v>
      </c>
      <c r="S59" s="150">
        <f t="shared" si="8"/>
        <v>0</v>
      </c>
      <c r="T59" s="150">
        <f t="shared" si="8"/>
        <v>25856.589460000003</v>
      </c>
      <c r="U59" s="150">
        <f t="shared" si="8"/>
        <v>25856.589460000003</v>
      </c>
      <c r="V59" s="110" t="e">
        <f>V17+#REF!+V18+V19+V20+V21+V22+V23+V24+V27+#REF!+#REF!+V28+V29+V31+V32+V33+#REF!+V34+V35+#REF!+#REF!+#REF!+V36+V38+#REF!+V39+V40+V41+V43+V44+V45+V46+#REF!+#REF!+#REF!+#REF!+#REF!+V47+#REF!+#REF!+V48+V49+V50+V51+V52+#REF!+V53+#REF!+V54+#REF!+V55+#REF!+V56+V57+V58+V25+V26</f>
        <v>#REF!</v>
      </c>
      <c r="W59" s="113"/>
    </row>
    <row r="60" spans="9:17" ht="12.75">
      <c r="I60" s="19"/>
      <c r="O60" s="94"/>
      <c r="P60" s="93"/>
      <c r="Q60" s="94"/>
    </row>
    <row r="61" spans="11:17" ht="12.75">
      <c r="K61" s="93"/>
      <c r="L61" s="93"/>
      <c r="M61" s="93"/>
      <c r="N61" s="93"/>
      <c r="O61" s="93"/>
      <c r="P61" s="93"/>
      <c r="Q61" s="94"/>
    </row>
    <row r="62" spans="2:5" ht="12.75">
      <c r="B62" s="164" t="s">
        <v>185</v>
      </c>
      <c r="E62" s="147" t="s">
        <v>164</v>
      </c>
    </row>
    <row r="63" ht="12.75">
      <c r="Q63" s="94"/>
    </row>
    <row r="64" spans="2:5" ht="25.5">
      <c r="B64" s="164" t="s">
        <v>178</v>
      </c>
      <c r="C64" s="156"/>
      <c r="D64" s="2"/>
      <c r="E64" s="158" t="s">
        <v>175</v>
      </c>
    </row>
    <row r="65" spans="2:14" ht="12.75">
      <c r="B65" s="164"/>
      <c r="C65" s="156"/>
      <c r="D65" s="2"/>
      <c r="E65" s="94"/>
      <c r="M65" s="95"/>
      <c r="N65" s="94"/>
    </row>
    <row r="66" spans="2:5" ht="37.5" customHeight="1">
      <c r="B66" s="164" t="s">
        <v>179</v>
      </c>
      <c r="C66" s="4"/>
      <c r="D66" s="2"/>
      <c r="E66" s="157" t="s">
        <v>174</v>
      </c>
    </row>
  </sheetData>
  <sheetProtection/>
  <mergeCells count="44">
    <mergeCell ref="M13:M15"/>
    <mergeCell ref="N13:N15"/>
    <mergeCell ref="O13:O15"/>
    <mergeCell ref="Q13:Q15"/>
    <mergeCell ref="E7:G7"/>
    <mergeCell ref="M9:Q9"/>
    <mergeCell ref="M10:Q10"/>
    <mergeCell ref="P13:P15"/>
    <mergeCell ref="S13:S15"/>
    <mergeCell ref="T13:T15"/>
    <mergeCell ref="U13:U15"/>
    <mergeCell ref="W44:W45"/>
    <mergeCell ref="G13:G15"/>
    <mergeCell ref="H13:H15"/>
    <mergeCell ref="I13:I15"/>
    <mergeCell ref="J13:J15"/>
    <mergeCell ref="K13:K15"/>
    <mergeCell ref="R13:R15"/>
    <mergeCell ref="V8:V15"/>
    <mergeCell ref="W8:W15"/>
    <mergeCell ref="H9:K9"/>
    <mergeCell ref="R9:U9"/>
    <mergeCell ref="H10:K10"/>
    <mergeCell ref="R10:U10"/>
    <mergeCell ref="H11:K11"/>
    <mergeCell ref="R11:U11"/>
    <mergeCell ref="H12:K12"/>
    <mergeCell ref="R12:U12"/>
    <mergeCell ref="A6:B6"/>
    <mergeCell ref="C6:G6"/>
    <mergeCell ref="C7:D7"/>
    <mergeCell ref="A8:A15"/>
    <mergeCell ref="B8:B15"/>
    <mergeCell ref="C8:G12"/>
    <mergeCell ref="C13:C15"/>
    <mergeCell ref="D13:D15"/>
    <mergeCell ref="E13:E15"/>
    <mergeCell ref="F13:F15"/>
    <mergeCell ref="A1:W1"/>
    <mergeCell ref="A2:W2"/>
    <mergeCell ref="A3:W3"/>
    <mergeCell ref="A4:W4"/>
    <mergeCell ref="A5:B5"/>
    <mergeCell ref="C5:D5"/>
  </mergeCells>
  <printOptions/>
  <pageMargins left="0.55" right="0.15748031496062992" top="0.35433070866141736" bottom="0.35433070866141736" header="0.3937007874015748" footer="0.35433070866141736"/>
  <pageSetup fitToHeight="0" fitToWidth="1" horizontalDpi="600" verticalDpi="600" orientation="landscape" paperSize="9" scale="47" r:id="rId1"/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V69"/>
  <sheetViews>
    <sheetView view="pageBreakPreview" zoomScale="65" zoomScaleSheetLayoutView="65" zoomScalePageLayoutView="0" workbookViewId="0" topLeftCell="A1">
      <selection activeCell="S17" sqref="S17"/>
    </sheetView>
  </sheetViews>
  <sheetFormatPr defaultColWidth="9.140625" defaultRowHeight="12.75"/>
  <cols>
    <col min="1" max="1" width="8.140625" style="4" customWidth="1"/>
    <col min="2" max="2" width="40.28125" style="2" customWidth="1"/>
    <col min="3" max="3" width="15.421875" style="4" customWidth="1"/>
    <col min="4" max="4" width="13.57421875" style="2" customWidth="1"/>
    <col min="5" max="5" width="17.8515625" style="2" customWidth="1"/>
    <col min="6" max="6" width="8.57421875" style="2" customWidth="1"/>
    <col min="7" max="7" width="16.28125" style="2" customWidth="1"/>
    <col min="8" max="8" width="9.28125" style="2" customWidth="1"/>
    <col min="9" max="9" width="11.140625" style="4" customWidth="1"/>
    <col min="10" max="10" width="21.28125" style="4" bestFit="1" customWidth="1"/>
    <col min="11" max="11" width="16.8515625" style="2" bestFit="1" customWidth="1"/>
    <col min="12" max="12" width="10.57421875" style="2" hidden="1" customWidth="1"/>
    <col min="13" max="13" width="11.28125" style="2" customWidth="1"/>
    <col min="14" max="14" width="14.28125" style="2" customWidth="1"/>
    <col min="15" max="15" width="21.28125" style="2" bestFit="1" customWidth="1"/>
    <col min="16" max="16" width="17.57421875" style="2" bestFit="1" customWidth="1"/>
    <col min="17" max="17" width="11.140625" style="2" hidden="1" customWidth="1"/>
    <col min="18" max="18" width="15.8515625" style="2" hidden="1" customWidth="1"/>
    <col min="19" max="19" width="31.421875" style="2" customWidth="1"/>
    <col min="20" max="16384" width="9.140625" style="1" customWidth="1"/>
  </cols>
  <sheetData>
    <row r="1" spans="1:18" ht="18.75">
      <c r="A1" s="224" t="s">
        <v>137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</row>
    <row r="2" spans="1:18" ht="18.75">
      <c r="A2" s="224" t="s">
        <v>138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</row>
    <row r="3" spans="1:22" ht="19.5" customHeight="1">
      <c r="A3" s="245" t="s">
        <v>190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</row>
    <row r="4" spans="1:18" ht="15.75" customHeight="1">
      <c r="A4" s="225" t="s">
        <v>146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</row>
    <row r="5" spans="1:18" ht="18">
      <c r="A5" s="221" t="s">
        <v>8</v>
      </c>
      <c r="B5" s="221"/>
      <c r="C5" s="226" t="s">
        <v>141</v>
      </c>
      <c r="D5" s="226"/>
      <c r="E5" s="54"/>
      <c r="F5" s="54"/>
      <c r="G5" s="54"/>
      <c r="H5" s="7"/>
      <c r="I5" s="8"/>
      <c r="J5" s="8"/>
      <c r="K5" s="7"/>
      <c r="L5" s="7"/>
      <c r="M5" s="7"/>
      <c r="N5" s="7"/>
      <c r="O5" s="7"/>
      <c r="P5" s="7"/>
      <c r="Q5" s="7"/>
      <c r="R5" s="7"/>
    </row>
    <row r="6" spans="1:18" ht="18">
      <c r="A6" s="221" t="s">
        <v>9</v>
      </c>
      <c r="B6" s="221"/>
      <c r="C6" s="221"/>
      <c r="D6" s="221"/>
      <c r="E6" s="221"/>
      <c r="F6" s="221"/>
      <c r="G6" s="221"/>
      <c r="H6" s="7"/>
      <c r="I6" s="8"/>
      <c r="J6" s="8"/>
      <c r="K6" s="7"/>
      <c r="L6" s="7"/>
      <c r="M6" s="7"/>
      <c r="N6" s="7"/>
      <c r="O6" s="7"/>
      <c r="P6" s="7"/>
      <c r="Q6" s="7"/>
      <c r="R6" s="7"/>
    </row>
    <row r="7" spans="1:7" ht="18" thickBot="1">
      <c r="A7" s="55"/>
      <c r="B7" s="54"/>
      <c r="C7" s="55"/>
      <c r="D7" s="54"/>
      <c r="E7" s="54"/>
      <c r="F7" s="54"/>
      <c r="G7" s="54"/>
    </row>
    <row r="8" spans="1:19" ht="14.25" customHeight="1" thickBot="1">
      <c r="A8" s="222" t="s">
        <v>4</v>
      </c>
      <c r="B8" s="232" t="s">
        <v>5</v>
      </c>
      <c r="C8" s="235" t="s">
        <v>6</v>
      </c>
      <c r="D8" s="236"/>
      <c r="E8" s="236"/>
      <c r="F8" s="236"/>
      <c r="G8" s="236"/>
      <c r="H8" s="249" t="s">
        <v>119</v>
      </c>
      <c r="I8" s="250"/>
      <c r="J8" s="250"/>
      <c r="K8" s="250"/>
      <c r="L8" s="250"/>
      <c r="M8" s="250"/>
      <c r="N8" s="250"/>
      <c r="O8" s="250"/>
      <c r="P8" s="251"/>
      <c r="Q8" s="247" t="s">
        <v>110</v>
      </c>
      <c r="R8" s="271" t="s">
        <v>7</v>
      </c>
      <c r="S8" s="274" t="s">
        <v>191</v>
      </c>
    </row>
    <row r="9" spans="1:19" ht="13.5" customHeight="1" thickBot="1">
      <c r="A9" s="223"/>
      <c r="B9" s="233"/>
      <c r="C9" s="237"/>
      <c r="D9" s="238"/>
      <c r="E9" s="238"/>
      <c r="F9" s="238"/>
      <c r="G9" s="238"/>
      <c r="H9" s="237" t="s">
        <v>166</v>
      </c>
      <c r="I9" s="238"/>
      <c r="J9" s="238"/>
      <c r="K9" s="238"/>
      <c r="L9" s="58"/>
      <c r="M9" s="237" t="s">
        <v>132</v>
      </c>
      <c r="N9" s="240"/>
      <c r="O9" s="240"/>
      <c r="P9" s="241"/>
      <c r="Q9" s="244"/>
      <c r="R9" s="272"/>
      <c r="S9" s="274"/>
    </row>
    <row r="10" spans="1:19" ht="13.5" customHeight="1" thickBot="1">
      <c r="A10" s="223"/>
      <c r="B10" s="233"/>
      <c r="C10" s="237"/>
      <c r="D10" s="238"/>
      <c r="E10" s="238"/>
      <c r="F10" s="238"/>
      <c r="G10" s="238"/>
      <c r="H10" s="237" t="s">
        <v>1</v>
      </c>
      <c r="I10" s="238"/>
      <c r="J10" s="238"/>
      <c r="K10" s="238"/>
      <c r="L10" s="58"/>
      <c r="M10" s="237" t="s">
        <v>2</v>
      </c>
      <c r="N10" s="240"/>
      <c r="O10" s="240"/>
      <c r="P10" s="241"/>
      <c r="Q10" s="244"/>
      <c r="R10" s="272"/>
      <c r="S10" s="274"/>
    </row>
    <row r="11" spans="1:19" ht="13.5" customHeight="1" thickBot="1">
      <c r="A11" s="223"/>
      <c r="B11" s="233"/>
      <c r="C11" s="237"/>
      <c r="D11" s="238"/>
      <c r="E11" s="238"/>
      <c r="F11" s="238"/>
      <c r="G11" s="238"/>
      <c r="H11" s="237"/>
      <c r="I11" s="238"/>
      <c r="J11" s="238"/>
      <c r="K11" s="238"/>
      <c r="L11" s="58"/>
      <c r="M11" s="237"/>
      <c r="N11" s="238"/>
      <c r="O11" s="238"/>
      <c r="P11" s="244"/>
      <c r="Q11" s="244"/>
      <c r="R11" s="272"/>
      <c r="S11" s="274"/>
    </row>
    <row r="12" spans="1:19" ht="14.25" customHeight="1" thickBot="1">
      <c r="A12" s="223"/>
      <c r="B12" s="233"/>
      <c r="C12" s="242"/>
      <c r="D12" s="275"/>
      <c r="E12" s="275"/>
      <c r="F12" s="275"/>
      <c r="G12" s="275"/>
      <c r="H12" s="242"/>
      <c r="I12" s="275"/>
      <c r="J12" s="275"/>
      <c r="K12" s="275"/>
      <c r="L12" s="102"/>
      <c r="M12" s="242"/>
      <c r="N12" s="275"/>
      <c r="O12" s="275"/>
      <c r="P12" s="248"/>
      <c r="Q12" s="244"/>
      <c r="R12" s="272"/>
      <c r="S12" s="274"/>
    </row>
    <row r="13" spans="1:19" ht="12.75" customHeight="1" thickBot="1">
      <c r="A13" s="223"/>
      <c r="B13" s="233"/>
      <c r="C13" s="228" t="s">
        <v>19</v>
      </c>
      <c r="D13" s="228" t="s">
        <v>16</v>
      </c>
      <c r="E13" s="228" t="s">
        <v>14</v>
      </c>
      <c r="F13" s="228" t="s">
        <v>21</v>
      </c>
      <c r="G13" s="228" t="s">
        <v>3</v>
      </c>
      <c r="H13" s="227" t="s">
        <v>15</v>
      </c>
      <c r="I13" s="227" t="s">
        <v>16</v>
      </c>
      <c r="J13" s="227" t="s">
        <v>14</v>
      </c>
      <c r="K13" s="227" t="s">
        <v>111</v>
      </c>
      <c r="L13" s="63" t="s">
        <v>115</v>
      </c>
      <c r="M13" s="227" t="s">
        <v>15</v>
      </c>
      <c r="N13" s="227" t="s">
        <v>16</v>
      </c>
      <c r="O13" s="227" t="s">
        <v>14</v>
      </c>
      <c r="P13" s="227" t="s">
        <v>111</v>
      </c>
      <c r="Q13" s="244"/>
      <c r="R13" s="272"/>
      <c r="S13" s="274"/>
    </row>
    <row r="14" spans="1:19" ht="12.75" customHeight="1" thickBot="1">
      <c r="A14" s="223"/>
      <c r="B14" s="233"/>
      <c r="C14" s="227"/>
      <c r="D14" s="227"/>
      <c r="E14" s="227"/>
      <c r="F14" s="227"/>
      <c r="G14" s="227"/>
      <c r="H14" s="227"/>
      <c r="I14" s="227"/>
      <c r="J14" s="227"/>
      <c r="K14" s="227"/>
      <c r="L14" s="63"/>
      <c r="M14" s="227"/>
      <c r="N14" s="227"/>
      <c r="O14" s="227"/>
      <c r="P14" s="227"/>
      <c r="Q14" s="244"/>
      <c r="R14" s="272"/>
      <c r="S14" s="274"/>
    </row>
    <row r="15" spans="1:19" ht="33.75" customHeight="1" thickBot="1">
      <c r="A15" s="223"/>
      <c r="B15" s="234"/>
      <c r="C15" s="270"/>
      <c r="D15" s="270"/>
      <c r="E15" s="270"/>
      <c r="F15" s="270"/>
      <c r="G15" s="270"/>
      <c r="H15" s="270"/>
      <c r="I15" s="270"/>
      <c r="J15" s="270"/>
      <c r="K15" s="270"/>
      <c r="L15" s="115" t="s">
        <v>114</v>
      </c>
      <c r="M15" s="270"/>
      <c r="N15" s="270"/>
      <c r="O15" s="270"/>
      <c r="P15" s="270"/>
      <c r="Q15" s="248"/>
      <c r="R15" s="273"/>
      <c r="S15" s="274"/>
    </row>
    <row r="16" spans="1:19" s="3" customFormat="1" ht="13.5" thickBot="1">
      <c r="A16" s="57">
        <v>1</v>
      </c>
      <c r="B16" s="64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/>
      <c r="M16" s="6">
        <v>12</v>
      </c>
      <c r="N16" s="6">
        <v>13</v>
      </c>
      <c r="O16" s="6">
        <v>14</v>
      </c>
      <c r="P16" s="6">
        <v>15</v>
      </c>
      <c r="Q16" s="6"/>
      <c r="R16" s="65">
        <v>16</v>
      </c>
      <c r="S16" s="6">
        <v>16</v>
      </c>
    </row>
    <row r="17" spans="1:19" ht="156" customHeight="1" thickBot="1">
      <c r="A17" s="66"/>
      <c r="B17" s="67" t="s">
        <v>139</v>
      </c>
      <c r="C17" s="30"/>
      <c r="D17" s="31"/>
      <c r="E17" s="31">
        <v>4000</v>
      </c>
      <c r="F17" s="32"/>
      <c r="G17" s="33">
        <f>C17+D17+E17+F17</f>
        <v>4000</v>
      </c>
      <c r="H17" s="30"/>
      <c r="I17" s="31"/>
      <c r="J17" s="31">
        <v>4000</v>
      </c>
      <c r="K17" s="34">
        <f>H17+I17+J17</f>
        <v>4000</v>
      </c>
      <c r="L17" s="35">
        <f>K17/G17*100</f>
        <v>100</v>
      </c>
      <c r="M17" s="36">
        <f>C17-H17</f>
        <v>0</v>
      </c>
      <c r="N17" s="36">
        <f>D17-I17</f>
        <v>0</v>
      </c>
      <c r="O17" s="36">
        <f>E17-J17</f>
        <v>0</v>
      </c>
      <c r="P17" s="34">
        <f>M17+N17+O17</f>
        <v>0</v>
      </c>
      <c r="Q17" s="37">
        <v>3427.41688</v>
      </c>
      <c r="R17" s="52" t="s">
        <v>108</v>
      </c>
      <c r="S17" s="135" t="s">
        <v>167</v>
      </c>
    </row>
    <row r="18" spans="1:19" s="5" customFormat="1" ht="12.75" customHeight="1" hidden="1" thickBot="1">
      <c r="A18" s="13" t="s">
        <v>56</v>
      </c>
      <c r="B18" s="67" t="s">
        <v>54</v>
      </c>
      <c r="C18" s="38"/>
      <c r="D18" s="39"/>
      <c r="E18" s="40"/>
      <c r="F18" s="40"/>
      <c r="G18" s="33">
        <f aca="true" t="shared" si="0" ref="G18:G60">C18+D18+E18+F18</f>
        <v>0</v>
      </c>
      <c r="H18" s="38"/>
      <c r="I18" s="39"/>
      <c r="J18" s="39"/>
      <c r="K18" s="34">
        <f aca="true" t="shared" si="1" ref="K18:K60">H18+I18+J18</f>
        <v>0</v>
      </c>
      <c r="L18" s="35" t="e">
        <f aca="true" t="shared" si="2" ref="L18:L60">K18/G18*100</f>
        <v>#DIV/0!</v>
      </c>
      <c r="M18" s="36">
        <f aca="true" t="shared" si="3" ref="M18:O39">H18</f>
        <v>0</v>
      </c>
      <c r="N18" s="31">
        <f t="shared" si="3"/>
        <v>0</v>
      </c>
      <c r="O18" s="41">
        <f t="shared" si="3"/>
        <v>0</v>
      </c>
      <c r="P18" s="34">
        <f aca="true" t="shared" si="4" ref="P18:P60">M18+N18+O18</f>
        <v>0</v>
      </c>
      <c r="Q18" s="37"/>
      <c r="R18" s="53"/>
      <c r="S18" s="116"/>
    </row>
    <row r="19" spans="1:19" ht="12.75" customHeight="1" hidden="1" thickBot="1">
      <c r="A19" s="13" t="s">
        <v>57</v>
      </c>
      <c r="B19" s="70" t="s">
        <v>55</v>
      </c>
      <c r="C19" s="42"/>
      <c r="D19" s="43"/>
      <c r="E19" s="40"/>
      <c r="F19" s="40"/>
      <c r="G19" s="33">
        <f t="shared" si="0"/>
        <v>0</v>
      </c>
      <c r="H19" s="44"/>
      <c r="I19" s="39"/>
      <c r="J19" s="39"/>
      <c r="K19" s="34">
        <f t="shared" si="1"/>
        <v>0</v>
      </c>
      <c r="L19" s="35" t="e">
        <f t="shared" si="2"/>
        <v>#DIV/0!</v>
      </c>
      <c r="M19" s="36">
        <f t="shared" si="3"/>
        <v>0</v>
      </c>
      <c r="N19" s="31">
        <f t="shared" si="3"/>
        <v>0</v>
      </c>
      <c r="O19" s="41">
        <f t="shared" si="3"/>
        <v>0</v>
      </c>
      <c r="P19" s="34">
        <f t="shared" si="4"/>
        <v>0</v>
      </c>
      <c r="Q19" s="37"/>
      <c r="R19" s="53"/>
      <c r="S19" s="117"/>
    </row>
    <row r="20" spans="1:19" ht="12.75" customHeight="1" hidden="1" thickBot="1">
      <c r="A20" s="118">
        <v>4</v>
      </c>
      <c r="B20" s="119" t="s">
        <v>25</v>
      </c>
      <c r="C20" s="38"/>
      <c r="D20" s="39"/>
      <c r="E20" s="40"/>
      <c r="F20" s="40"/>
      <c r="G20" s="33">
        <f t="shared" si="0"/>
        <v>0</v>
      </c>
      <c r="H20" s="38"/>
      <c r="I20" s="39"/>
      <c r="J20" s="39"/>
      <c r="K20" s="34">
        <f t="shared" si="1"/>
        <v>0</v>
      </c>
      <c r="L20" s="35" t="e">
        <f t="shared" si="2"/>
        <v>#DIV/0!</v>
      </c>
      <c r="M20" s="36">
        <f t="shared" si="3"/>
        <v>0</v>
      </c>
      <c r="N20" s="31">
        <f t="shared" si="3"/>
        <v>0</v>
      </c>
      <c r="O20" s="41">
        <f t="shared" si="3"/>
        <v>0</v>
      </c>
      <c r="P20" s="34">
        <f t="shared" si="4"/>
        <v>0</v>
      </c>
      <c r="Q20" s="37"/>
      <c r="R20" s="53"/>
      <c r="S20" s="117"/>
    </row>
    <row r="21" spans="1:19" ht="12.75" customHeight="1" hidden="1" thickBot="1">
      <c r="A21" s="118">
        <v>5</v>
      </c>
      <c r="B21" s="72" t="s">
        <v>26</v>
      </c>
      <c r="C21" s="38"/>
      <c r="D21" s="39"/>
      <c r="E21" s="40"/>
      <c r="F21" s="40"/>
      <c r="G21" s="33">
        <f t="shared" si="0"/>
        <v>0</v>
      </c>
      <c r="H21" s="38"/>
      <c r="I21" s="39"/>
      <c r="J21" s="39"/>
      <c r="K21" s="34">
        <f t="shared" si="1"/>
        <v>0</v>
      </c>
      <c r="L21" s="35" t="e">
        <f t="shared" si="2"/>
        <v>#DIV/0!</v>
      </c>
      <c r="M21" s="36">
        <f t="shared" si="3"/>
        <v>0</v>
      </c>
      <c r="N21" s="31">
        <f t="shared" si="3"/>
        <v>0</v>
      </c>
      <c r="O21" s="41">
        <f t="shared" si="3"/>
        <v>0</v>
      </c>
      <c r="P21" s="34">
        <f t="shared" si="4"/>
        <v>0</v>
      </c>
      <c r="Q21" s="37"/>
      <c r="R21" s="53"/>
      <c r="S21" s="117"/>
    </row>
    <row r="22" spans="1:19" ht="12.75" customHeight="1" hidden="1" thickBot="1">
      <c r="A22" s="118">
        <v>6</v>
      </c>
      <c r="B22" s="73" t="s">
        <v>27</v>
      </c>
      <c r="C22" s="38"/>
      <c r="D22" s="45"/>
      <c r="E22" s="40"/>
      <c r="F22" s="40"/>
      <c r="G22" s="33">
        <f t="shared" si="0"/>
        <v>0</v>
      </c>
      <c r="H22" s="38"/>
      <c r="I22" s="39"/>
      <c r="J22" s="39"/>
      <c r="K22" s="34">
        <f t="shared" si="1"/>
        <v>0</v>
      </c>
      <c r="L22" s="35" t="e">
        <f t="shared" si="2"/>
        <v>#DIV/0!</v>
      </c>
      <c r="M22" s="36">
        <f t="shared" si="3"/>
        <v>0</v>
      </c>
      <c r="N22" s="31">
        <f t="shared" si="3"/>
        <v>0</v>
      </c>
      <c r="O22" s="41">
        <f t="shared" si="3"/>
        <v>0</v>
      </c>
      <c r="P22" s="34">
        <f t="shared" si="4"/>
        <v>0</v>
      </c>
      <c r="Q22" s="37"/>
      <c r="R22" s="53"/>
      <c r="S22" s="117"/>
    </row>
    <row r="23" spans="1:19" ht="12.75" customHeight="1" hidden="1" thickBot="1">
      <c r="A23" s="118">
        <v>7</v>
      </c>
      <c r="B23" s="73" t="s">
        <v>28</v>
      </c>
      <c r="C23" s="38"/>
      <c r="D23" s="45"/>
      <c r="E23" s="40"/>
      <c r="F23" s="40"/>
      <c r="G23" s="33">
        <f t="shared" si="0"/>
        <v>0</v>
      </c>
      <c r="H23" s="38"/>
      <c r="I23" s="39"/>
      <c r="J23" s="39"/>
      <c r="K23" s="34">
        <f t="shared" si="1"/>
        <v>0</v>
      </c>
      <c r="L23" s="35" t="e">
        <f t="shared" si="2"/>
        <v>#DIV/0!</v>
      </c>
      <c r="M23" s="36">
        <f t="shared" si="3"/>
        <v>0</v>
      </c>
      <c r="N23" s="31">
        <f t="shared" si="3"/>
        <v>0</v>
      </c>
      <c r="O23" s="41">
        <f t="shared" si="3"/>
        <v>0</v>
      </c>
      <c r="P23" s="34">
        <f t="shared" si="4"/>
        <v>0</v>
      </c>
      <c r="Q23" s="37"/>
      <c r="R23" s="53"/>
      <c r="S23" s="117"/>
    </row>
    <row r="24" spans="1:19" ht="12.75" customHeight="1" hidden="1" thickBot="1">
      <c r="A24" s="96">
        <v>8</v>
      </c>
      <c r="B24" s="67" t="s">
        <v>29</v>
      </c>
      <c r="C24" s="46"/>
      <c r="D24" s="40"/>
      <c r="E24" s="40"/>
      <c r="F24" s="40"/>
      <c r="G24" s="33">
        <f t="shared" si="0"/>
        <v>0</v>
      </c>
      <c r="H24" s="38"/>
      <c r="I24" s="39"/>
      <c r="J24" s="43"/>
      <c r="K24" s="34">
        <f t="shared" si="1"/>
        <v>0</v>
      </c>
      <c r="L24" s="35" t="e">
        <f t="shared" si="2"/>
        <v>#DIV/0!</v>
      </c>
      <c r="M24" s="36">
        <f t="shared" si="3"/>
        <v>0</v>
      </c>
      <c r="N24" s="31">
        <f t="shared" si="3"/>
        <v>0</v>
      </c>
      <c r="O24" s="41">
        <f t="shared" si="3"/>
        <v>0</v>
      </c>
      <c r="P24" s="34">
        <f t="shared" si="4"/>
        <v>0</v>
      </c>
      <c r="Q24" s="37"/>
      <c r="R24" s="53"/>
      <c r="S24" s="117"/>
    </row>
    <row r="25" spans="1:19" ht="12.75" customHeight="1" hidden="1" thickBot="1">
      <c r="A25" s="86">
        <v>9</v>
      </c>
      <c r="B25" s="78" t="s">
        <v>30</v>
      </c>
      <c r="C25" s="40"/>
      <c r="D25" s="40"/>
      <c r="E25" s="40"/>
      <c r="F25" s="40"/>
      <c r="G25" s="33">
        <f t="shared" si="0"/>
        <v>0</v>
      </c>
      <c r="H25" s="47"/>
      <c r="I25" s="47"/>
      <c r="J25" s="47"/>
      <c r="K25" s="34">
        <f t="shared" si="1"/>
        <v>0</v>
      </c>
      <c r="L25" s="35" t="e">
        <f t="shared" si="2"/>
        <v>#DIV/0!</v>
      </c>
      <c r="M25" s="36">
        <f t="shared" si="3"/>
        <v>0</v>
      </c>
      <c r="N25" s="31">
        <f t="shared" si="3"/>
        <v>0</v>
      </c>
      <c r="O25" s="41">
        <f t="shared" si="3"/>
        <v>0</v>
      </c>
      <c r="P25" s="34">
        <f t="shared" si="4"/>
        <v>0</v>
      </c>
      <c r="Q25" s="48"/>
      <c r="R25" s="120"/>
      <c r="S25" s="117"/>
    </row>
    <row r="26" spans="1:19" ht="12.75" customHeight="1" hidden="1" thickBot="1">
      <c r="A26" s="86">
        <v>10</v>
      </c>
      <c r="B26" s="75" t="s">
        <v>31</v>
      </c>
      <c r="C26" s="40"/>
      <c r="D26" s="40"/>
      <c r="E26" s="40"/>
      <c r="F26" s="40"/>
      <c r="G26" s="33">
        <f t="shared" si="0"/>
        <v>0</v>
      </c>
      <c r="H26" s="47"/>
      <c r="I26" s="47"/>
      <c r="J26" s="47"/>
      <c r="K26" s="34">
        <f t="shared" si="1"/>
        <v>0</v>
      </c>
      <c r="L26" s="35" t="e">
        <f t="shared" si="2"/>
        <v>#DIV/0!</v>
      </c>
      <c r="M26" s="36">
        <f t="shared" si="3"/>
        <v>0</v>
      </c>
      <c r="N26" s="31">
        <f t="shared" si="3"/>
        <v>0</v>
      </c>
      <c r="O26" s="41">
        <f t="shared" si="3"/>
        <v>0</v>
      </c>
      <c r="P26" s="34">
        <f t="shared" si="4"/>
        <v>0</v>
      </c>
      <c r="Q26" s="48"/>
      <c r="R26" s="120"/>
      <c r="S26" s="117"/>
    </row>
    <row r="27" spans="1:19" ht="12.75" customHeight="1" hidden="1" thickBot="1">
      <c r="A27" s="86">
        <v>11</v>
      </c>
      <c r="B27" s="78" t="s">
        <v>17</v>
      </c>
      <c r="C27" s="40"/>
      <c r="D27" s="40"/>
      <c r="E27" s="40"/>
      <c r="F27" s="40"/>
      <c r="G27" s="33">
        <f t="shared" si="0"/>
        <v>0</v>
      </c>
      <c r="H27" s="47"/>
      <c r="I27" s="47"/>
      <c r="J27" s="47"/>
      <c r="K27" s="34">
        <f t="shared" si="1"/>
        <v>0</v>
      </c>
      <c r="L27" s="35" t="e">
        <f t="shared" si="2"/>
        <v>#DIV/0!</v>
      </c>
      <c r="M27" s="36">
        <f t="shared" si="3"/>
        <v>0</v>
      </c>
      <c r="N27" s="31">
        <f t="shared" si="3"/>
        <v>0</v>
      </c>
      <c r="O27" s="41">
        <f t="shared" si="3"/>
        <v>0</v>
      </c>
      <c r="P27" s="34">
        <f t="shared" si="4"/>
        <v>0</v>
      </c>
      <c r="Q27" s="48"/>
      <c r="R27" s="120"/>
      <c r="S27" s="117"/>
    </row>
    <row r="28" spans="1:19" ht="12.75" customHeight="1" hidden="1" thickBot="1">
      <c r="A28" s="86">
        <v>12</v>
      </c>
      <c r="B28" s="75" t="s">
        <v>32</v>
      </c>
      <c r="C28" s="40"/>
      <c r="D28" s="40"/>
      <c r="E28" s="40"/>
      <c r="F28" s="40"/>
      <c r="G28" s="33">
        <f t="shared" si="0"/>
        <v>0</v>
      </c>
      <c r="H28" s="47"/>
      <c r="I28" s="47"/>
      <c r="J28" s="47"/>
      <c r="K28" s="34">
        <f t="shared" si="1"/>
        <v>0</v>
      </c>
      <c r="L28" s="35" t="e">
        <f t="shared" si="2"/>
        <v>#DIV/0!</v>
      </c>
      <c r="M28" s="36">
        <f t="shared" si="3"/>
        <v>0</v>
      </c>
      <c r="N28" s="31">
        <f t="shared" si="3"/>
        <v>0</v>
      </c>
      <c r="O28" s="41">
        <f t="shared" si="3"/>
        <v>0</v>
      </c>
      <c r="P28" s="34">
        <f t="shared" si="4"/>
        <v>0</v>
      </c>
      <c r="Q28" s="48"/>
      <c r="R28" s="120"/>
      <c r="S28" s="117"/>
    </row>
    <row r="29" spans="1:19" ht="12.75" customHeight="1" hidden="1" thickBot="1">
      <c r="A29" s="4">
        <v>13</v>
      </c>
      <c r="B29" s="82" t="s">
        <v>26</v>
      </c>
      <c r="C29" s="40"/>
      <c r="D29" s="40"/>
      <c r="E29" s="40"/>
      <c r="F29" s="40"/>
      <c r="G29" s="33">
        <f t="shared" si="0"/>
        <v>0</v>
      </c>
      <c r="H29" s="47"/>
      <c r="I29" s="47"/>
      <c r="J29" s="47"/>
      <c r="K29" s="34">
        <f t="shared" si="1"/>
        <v>0</v>
      </c>
      <c r="L29" s="35" t="e">
        <f t="shared" si="2"/>
        <v>#DIV/0!</v>
      </c>
      <c r="M29" s="36">
        <f t="shared" si="3"/>
        <v>0</v>
      </c>
      <c r="N29" s="31">
        <f t="shared" si="3"/>
        <v>0</v>
      </c>
      <c r="O29" s="41">
        <f t="shared" si="3"/>
        <v>0</v>
      </c>
      <c r="P29" s="34">
        <f t="shared" si="4"/>
        <v>0</v>
      </c>
      <c r="Q29" s="48"/>
      <c r="R29" s="120"/>
      <c r="S29" s="117"/>
    </row>
    <row r="30" spans="1:19" ht="12.75" customHeight="1" hidden="1" thickBot="1">
      <c r="A30" s="4">
        <v>14</v>
      </c>
      <c r="B30" s="83" t="s">
        <v>27</v>
      </c>
      <c r="C30" s="40"/>
      <c r="D30" s="40"/>
      <c r="E30" s="40"/>
      <c r="F30" s="40"/>
      <c r="G30" s="33">
        <f t="shared" si="0"/>
        <v>0</v>
      </c>
      <c r="H30" s="47"/>
      <c r="I30" s="47"/>
      <c r="J30" s="47"/>
      <c r="K30" s="34">
        <f t="shared" si="1"/>
        <v>0</v>
      </c>
      <c r="L30" s="35" t="e">
        <f t="shared" si="2"/>
        <v>#DIV/0!</v>
      </c>
      <c r="M30" s="36">
        <f t="shared" si="3"/>
        <v>0</v>
      </c>
      <c r="N30" s="31">
        <f t="shared" si="3"/>
        <v>0</v>
      </c>
      <c r="O30" s="41">
        <f t="shared" si="3"/>
        <v>0</v>
      </c>
      <c r="P30" s="34">
        <f t="shared" si="4"/>
        <v>0</v>
      </c>
      <c r="Q30" s="48"/>
      <c r="R30" s="120"/>
      <c r="S30" s="117"/>
    </row>
    <row r="31" spans="1:19" ht="12.75" customHeight="1" hidden="1" thickBot="1">
      <c r="A31" s="4">
        <v>15</v>
      </c>
      <c r="B31" s="83" t="s">
        <v>33</v>
      </c>
      <c r="C31" s="40"/>
      <c r="D31" s="40"/>
      <c r="E31" s="40"/>
      <c r="F31" s="40"/>
      <c r="G31" s="33">
        <f t="shared" si="0"/>
        <v>0</v>
      </c>
      <c r="H31" s="47"/>
      <c r="I31" s="47"/>
      <c r="J31" s="47"/>
      <c r="K31" s="34">
        <f t="shared" si="1"/>
        <v>0</v>
      </c>
      <c r="L31" s="35" t="e">
        <f t="shared" si="2"/>
        <v>#DIV/0!</v>
      </c>
      <c r="M31" s="36">
        <f t="shared" si="3"/>
        <v>0</v>
      </c>
      <c r="N31" s="31">
        <f t="shared" si="3"/>
        <v>0</v>
      </c>
      <c r="O31" s="41">
        <f t="shared" si="3"/>
        <v>0</v>
      </c>
      <c r="P31" s="34">
        <f t="shared" si="4"/>
        <v>0</v>
      </c>
      <c r="Q31" s="48"/>
      <c r="R31" s="120"/>
      <c r="S31" s="117"/>
    </row>
    <row r="32" spans="1:19" ht="12.75" customHeight="1" hidden="1" thickBot="1">
      <c r="A32" s="4">
        <v>16</v>
      </c>
      <c r="B32" s="83" t="s">
        <v>34</v>
      </c>
      <c r="C32" s="40"/>
      <c r="D32" s="40"/>
      <c r="E32" s="40"/>
      <c r="F32" s="40"/>
      <c r="G32" s="33">
        <f t="shared" si="0"/>
        <v>0</v>
      </c>
      <c r="H32" s="47"/>
      <c r="I32" s="47"/>
      <c r="J32" s="47"/>
      <c r="K32" s="34">
        <f t="shared" si="1"/>
        <v>0</v>
      </c>
      <c r="L32" s="35" t="e">
        <f t="shared" si="2"/>
        <v>#DIV/0!</v>
      </c>
      <c r="M32" s="36">
        <f t="shared" si="3"/>
        <v>0</v>
      </c>
      <c r="N32" s="31">
        <f t="shared" si="3"/>
        <v>0</v>
      </c>
      <c r="O32" s="41">
        <f t="shared" si="3"/>
        <v>0</v>
      </c>
      <c r="P32" s="34">
        <f t="shared" si="4"/>
        <v>0</v>
      </c>
      <c r="Q32" s="48"/>
      <c r="R32" s="120"/>
      <c r="S32" s="117"/>
    </row>
    <row r="33" spans="1:19" ht="12.75" customHeight="1" hidden="1" thickBot="1">
      <c r="A33" s="4">
        <v>17</v>
      </c>
      <c r="B33" s="83" t="s">
        <v>35</v>
      </c>
      <c r="C33" s="121"/>
      <c r="D33" s="121"/>
      <c r="E33" s="40"/>
      <c r="F33" s="40"/>
      <c r="G33" s="33">
        <f t="shared" si="0"/>
        <v>0</v>
      </c>
      <c r="H33" s="47"/>
      <c r="I33" s="47"/>
      <c r="J33" s="47"/>
      <c r="K33" s="34">
        <f t="shared" si="1"/>
        <v>0</v>
      </c>
      <c r="L33" s="35" t="e">
        <f t="shared" si="2"/>
        <v>#DIV/0!</v>
      </c>
      <c r="M33" s="36">
        <f t="shared" si="3"/>
        <v>0</v>
      </c>
      <c r="N33" s="31">
        <f t="shared" si="3"/>
        <v>0</v>
      </c>
      <c r="O33" s="41">
        <f t="shared" si="3"/>
        <v>0</v>
      </c>
      <c r="P33" s="34">
        <f t="shared" si="4"/>
        <v>0</v>
      </c>
      <c r="Q33" s="48"/>
      <c r="R33" s="120"/>
      <c r="S33" s="117"/>
    </row>
    <row r="34" spans="1:19" ht="12.75" customHeight="1" hidden="1" thickBot="1">
      <c r="A34" s="4">
        <v>18</v>
      </c>
      <c r="B34" s="83" t="s">
        <v>36</v>
      </c>
      <c r="C34" s="40"/>
      <c r="D34" s="40"/>
      <c r="E34" s="40"/>
      <c r="F34" s="40"/>
      <c r="G34" s="33">
        <f t="shared" si="0"/>
        <v>0</v>
      </c>
      <c r="H34" s="47"/>
      <c r="I34" s="47"/>
      <c r="J34" s="47"/>
      <c r="K34" s="34">
        <f t="shared" si="1"/>
        <v>0</v>
      </c>
      <c r="L34" s="35" t="e">
        <f t="shared" si="2"/>
        <v>#DIV/0!</v>
      </c>
      <c r="M34" s="36">
        <f t="shared" si="3"/>
        <v>0</v>
      </c>
      <c r="N34" s="31">
        <f t="shared" si="3"/>
        <v>0</v>
      </c>
      <c r="O34" s="41">
        <f t="shared" si="3"/>
        <v>0</v>
      </c>
      <c r="P34" s="34">
        <f t="shared" si="4"/>
        <v>0</v>
      </c>
      <c r="Q34" s="48"/>
      <c r="R34" s="120"/>
      <c r="S34" s="117"/>
    </row>
    <row r="35" spans="1:19" ht="12.75" customHeight="1" hidden="1" thickBot="1">
      <c r="A35" s="4">
        <v>19</v>
      </c>
      <c r="B35" s="84" t="s">
        <v>20</v>
      </c>
      <c r="C35" s="40"/>
      <c r="D35" s="40"/>
      <c r="E35" s="40"/>
      <c r="F35" s="40"/>
      <c r="G35" s="33">
        <f t="shared" si="0"/>
        <v>0</v>
      </c>
      <c r="H35" s="47"/>
      <c r="I35" s="47"/>
      <c r="J35" s="47"/>
      <c r="K35" s="34">
        <f t="shared" si="1"/>
        <v>0</v>
      </c>
      <c r="L35" s="35" t="e">
        <f t="shared" si="2"/>
        <v>#DIV/0!</v>
      </c>
      <c r="M35" s="36">
        <f t="shared" si="3"/>
        <v>0</v>
      </c>
      <c r="N35" s="31">
        <f t="shared" si="3"/>
        <v>0</v>
      </c>
      <c r="O35" s="41">
        <f t="shared" si="3"/>
        <v>0</v>
      </c>
      <c r="P35" s="34">
        <f t="shared" si="4"/>
        <v>0</v>
      </c>
      <c r="Q35" s="48"/>
      <c r="R35" s="120"/>
      <c r="S35" s="117"/>
    </row>
    <row r="36" spans="1:19" ht="12.75" customHeight="1" hidden="1" thickBot="1">
      <c r="A36" s="4">
        <v>20</v>
      </c>
      <c r="B36" s="84" t="s">
        <v>37</v>
      </c>
      <c r="C36" s="40"/>
      <c r="D36" s="40"/>
      <c r="E36" s="40"/>
      <c r="F36" s="40"/>
      <c r="G36" s="33">
        <f t="shared" si="0"/>
        <v>0</v>
      </c>
      <c r="H36" s="47"/>
      <c r="I36" s="47"/>
      <c r="J36" s="47"/>
      <c r="K36" s="34">
        <f t="shared" si="1"/>
        <v>0</v>
      </c>
      <c r="L36" s="35" t="e">
        <f t="shared" si="2"/>
        <v>#DIV/0!</v>
      </c>
      <c r="M36" s="36">
        <f t="shared" si="3"/>
        <v>0</v>
      </c>
      <c r="N36" s="31">
        <f t="shared" si="3"/>
        <v>0</v>
      </c>
      <c r="O36" s="41">
        <f t="shared" si="3"/>
        <v>0</v>
      </c>
      <c r="P36" s="34">
        <f t="shared" si="4"/>
        <v>0</v>
      </c>
      <c r="Q36" s="48"/>
      <c r="R36" s="120"/>
      <c r="S36" s="117"/>
    </row>
    <row r="37" spans="1:19" ht="12.75" customHeight="1" hidden="1" thickBot="1">
      <c r="A37" s="4">
        <v>21</v>
      </c>
      <c r="B37" s="82" t="s">
        <v>26</v>
      </c>
      <c r="C37" s="40"/>
      <c r="D37" s="40"/>
      <c r="E37" s="40"/>
      <c r="F37" s="40"/>
      <c r="G37" s="33">
        <f t="shared" si="0"/>
        <v>0</v>
      </c>
      <c r="H37" s="47"/>
      <c r="I37" s="47"/>
      <c r="J37" s="47"/>
      <c r="K37" s="34">
        <f t="shared" si="1"/>
        <v>0</v>
      </c>
      <c r="L37" s="35" t="e">
        <f t="shared" si="2"/>
        <v>#DIV/0!</v>
      </c>
      <c r="M37" s="36">
        <f t="shared" si="3"/>
        <v>0</v>
      </c>
      <c r="N37" s="31">
        <f t="shared" si="3"/>
        <v>0</v>
      </c>
      <c r="O37" s="41">
        <f t="shared" si="3"/>
        <v>0</v>
      </c>
      <c r="P37" s="34">
        <f t="shared" si="4"/>
        <v>0</v>
      </c>
      <c r="Q37" s="48"/>
      <c r="R37" s="120"/>
      <c r="S37" s="117"/>
    </row>
    <row r="38" spans="1:19" ht="12.75" customHeight="1" hidden="1" thickBot="1">
      <c r="A38" s="4">
        <v>22</v>
      </c>
      <c r="B38" s="85" t="s">
        <v>27</v>
      </c>
      <c r="C38" s="40"/>
      <c r="D38" s="40"/>
      <c r="E38" s="40"/>
      <c r="F38" s="40"/>
      <c r="G38" s="33">
        <f t="shared" si="0"/>
        <v>0</v>
      </c>
      <c r="H38" s="47"/>
      <c r="I38" s="47"/>
      <c r="J38" s="47"/>
      <c r="K38" s="34">
        <f t="shared" si="1"/>
        <v>0</v>
      </c>
      <c r="L38" s="35" t="e">
        <f t="shared" si="2"/>
        <v>#DIV/0!</v>
      </c>
      <c r="M38" s="36">
        <f t="shared" si="3"/>
        <v>0</v>
      </c>
      <c r="N38" s="31">
        <f t="shared" si="3"/>
        <v>0</v>
      </c>
      <c r="O38" s="41">
        <f t="shared" si="3"/>
        <v>0</v>
      </c>
      <c r="P38" s="34">
        <f t="shared" si="4"/>
        <v>0</v>
      </c>
      <c r="Q38" s="48"/>
      <c r="R38" s="120"/>
      <c r="S38" s="117"/>
    </row>
    <row r="39" spans="1:19" ht="12.75" customHeight="1" hidden="1" thickBot="1">
      <c r="A39" s="86">
        <v>23</v>
      </c>
      <c r="B39" s="87" t="s">
        <v>52</v>
      </c>
      <c r="C39" s="40"/>
      <c r="D39" s="40"/>
      <c r="E39" s="40"/>
      <c r="F39" s="40"/>
      <c r="G39" s="33">
        <f t="shared" si="0"/>
        <v>0</v>
      </c>
      <c r="H39" s="47"/>
      <c r="I39" s="47"/>
      <c r="J39" s="47"/>
      <c r="K39" s="34">
        <f t="shared" si="1"/>
        <v>0</v>
      </c>
      <c r="L39" s="35" t="e">
        <f t="shared" si="2"/>
        <v>#DIV/0!</v>
      </c>
      <c r="M39" s="36">
        <f t="shared" si="3"/>
        <v>0</v>
      </c>
      <c r="N39" s="31">
        <f t="shared" si="3"/>
        <v>0</v>
      </c>
      <c r="O39" s="41">
        <f t="shared" si="3"/>
        <v>0</v>
      </c>
      <c r="P39" s="34">
        <f t="shared" si="4"/>
        <v>0</v>
      </c>
      <c r="Q39" s="48"/>
      <c r="R39" s="120"/>
      <c r="S39" s="117"/>
    </row>
    <row r="40" spans="1:19" ht="12.75" customHeight="1" hidden="1" thickBot="1">
      <c r="A40" s="86">
        <v>24</v>
      </c>
      <c r="B40" s="87" t="s">
        <v>53</v>
      </c>
      <c r="C40" s="40"/>
      <c r="D40" s="40"/>
      <c r="E40" s="40"/>
      <c r="F40" s="40"/>
      <c r="G40" s="33">
        <f t="shared" si="0"/>
        <v>0</v>
      </c>
      <c r="H40" s="47"/>
      <c r="I40" s="47"/>
      <c r="J40" s="47"/>
      <c r="K40" s="34">
        <f t="shared" si="1"/>
        <v>0</v>
      </c>
      <c r="L40" s="35" t="e">
        <f t="shared" si="2"/>
        <v>#DIV/0!</v>
      </c>
      <c r="M40" s="36"/>
      <c r="N40" s="31"/>
      <c r="O40" s="41"/>
      <c r="P40" s="34">
        <f t="shared" si="4"/>
        <v>0</v>
      </c>
      <c r="Q40" s="48"/>
      <c r="R40" s="120"/>
      <c r="S40" s="117"/>
    </row>
    <row r="41" spans="1:19" ht="12.75" customHeight="1" hidden="1" thickBot="1">
      <c r="A41" s="86">
        <v>24</v>
      </c>
      <c r="B41" s="87" t="s">
        <v>38</v>
      </c>
      <c r="C41" s="40"/>
      <c r="D41" s="40"/>
      <c r="E41" s="40"/>
      <c r="F41" s="40"/>
      <c r="G41" s="33">
        <f t="shared" si="0"/>
        <v>0</v>
      </c>
      <c r="H41" s="47"/>
      <c r="I41" s="47"/>
      <c r="J41" s="47"/>
      <c r="K41" s="34">
        <f t="shared" si="1"/>
        <v>0</v>
      </c>
      <c r="L41" s="35" t="e">
        <f t="shared" si="2"/>
        <v>#DIV/0!</v>
      </c>
      <c r="M41" s="36">
        <f aca="true" t="shared" si="5" ref="M41:O58">H41</f>
        <v>0</v>
      </c>
      <c r="N41" s="31">
        <f t="shared" si="5"/>
        <v>0</v>
      </c>
      <c r="O41" s="41">
        <f t="shared" si="5"/>
        <v>0</v>
      </c>
      <c r="P41" s="34">
        <f t="shared" si="4"/>
        <v>0</v>
      </c>
      <c r="Q41" s="48"/>
      <c r="R41" s="120"/>
      <c r="S41" s="117"/>
    </row>
    <row r="42" spans="1:19" ht="12.75" customHeight="1" hidden="1" thickBot="1">
      <c r="A42" s="86">
        <v>25</v>
      </c>
      <c r="B42" s="84" t="s">
        <v>11</v>
      </c>
      <c r="C42" s="40"/>
      <c r="D42" s="40"/>
      <c r="E42" s="40"/>
      <c r="F42" s="40"/>
      <c r="G42" s="33">
        <f t="shared" si="0"/>
        <v>0</v>
      </c>
      <c r="H42" s="47"/>
      <c r="I42" s="47"/>
      <c r="J42" s="47"/>
      <c r="K42" s="34">
        <f t="shared" si="1"/>
        <v>0</v>
      </c>
      <c r="L42" s="35" t="e">
        <f t="shared" si="2"/>
        <v>#DIV/0!</v>
      </c>
      <c r="M42" s="36">
        <f t="shared" si="5"/>
        <v>0</v>
      </c>
      <c r="N42" s="31">
        <f t="shared" si="5"/>
        <v>0</v>
      </c>
      <c r="O42" s="41">
        <f t="shared" si="5"/>
        <v>0</v>
      </c>
      <c r="P42" s="34">
        <f t="shared" si="4"/>
        <v>0</v>
      </c>
      <c r="Q42" s="48"/>
      <c r="R42" s="120"/>
      <c r="S42" s="117"/>
    </row>
    <row r="43" spans="1:19" ht="12.75" customHeight="1" hidden="1" thickBot="1">
      <c r="A43" s="86">
        <v>26</v>
      </c>
      <c r="B43" s="87" t="s">
        <v>18</v>
      </c>
      <c r="C43" s="40"/>
      <c r="D43" s="40"/>
      <c r="E43" s="40"/>
      <c r="F43" s="40"/>
      <c r="G43" s="33">
        <f t="shared" si="0"/>
        <v>0</v>
      </c>
      <c r="H43" s="47"/>
      <c r="I43" s="47"/>
      <c r="J43" s="47"/>
      <c r="K43" s="34">
        <f t="shared" si="1"/>
        <v>0</v>
      </c>
      <c r="L43" s="35" t="e">
        <f t="shared" si="2"/>
        <v>#DIV/0!</v>
      </c>
      <c r="M43" s="36">
        <f t="shared" si="5"/>
        <v>0</v>
      </c>
      <c r="N43" s="31">
        <f t="shared" si="5"/>
        <v>0</v>
      </c>
      <c r="O43" s="41">
        <f t="shared" si="5"/>
        <v>0</v>
      </c>
      <c r="P43" s="34">
        <f t="shared" si="4"/>
        <v>0</v>
      </c>
      <c r="Q43" s="48"/>
      <c r="R43" s="120"/>
      <c r="S43" s="117"/>
    </row>
    <row r="44" spans="1:19" ht="12.75" customHeight="1" hidden="1" thickBot="1">
      <c r="A44" s="86">
        <v>27</v>
      </c>
      <c r="B44" s="84" t="s">
        <v>39</v>
      </c>
      <c r="C44" s="40"/>
      <c r="D44" s="40"/>
      <c r="E44" s="40"/>
      <c r="F44" s="40"/>
      <c r="G44" s="33">
        <f t="shared" si="0"/>
        <v>0</v>
      </c>
      <c r="H44" s="47"/>
      <c r="I44" s="47"/>
      <c r="J44" s="47"/>
      <c r="K44" s="34">
        <f t="shared" si="1"/>
        <v>0</v>
      </c>
      <c r="L44" s="35" t="e">
        <f t="shared" si="2"/>
        <v>#DIV/0!</v>
      </c>
      <c r="M44" s="36">
        <f t="shared" si="5"/>
        <v>0</v>
      </c>
      <c r="N44" s="31">
        <f t="shared" si="5"/>
        <v>0</v>
      </c>
      <c r="O44" s="41">
        <f t="shared" si="5"/>
        <v>0</v>
      </c>
      <c r="P44" s="34">
        <f t="shared" si="4"/>
        <v>0</v>
      </c>
      <c r="Q44" s="48"/>
      <c r="R44" s="120"/>
      <c r="S44" s="117"/>
    </row>
    <row r="45" spans="1:19" ht="12.75" customHeight="1" hidden="1" thickBot="1">
      <c r="A45" s="86">
        <v>28</v>
      </c>
      <c r="B45" s="87" t="s">
        <v>40</v>
      </c>
      <c r="C45" s="40"/>
      <c r="D45" s="40"/>
      <c r="E45" s="40"/>
      <c r="F45" s="40"/>
      <c r="G45" s="33">
        <f t="shared" si="0"/>
        <v>0</v>
      </c>
      <c r="H45" s="47"/>
      <c r="I45" s="47"/>
      <c r="J45" s="47"/>
      <c r="K45" s="34">
        <f t="shared" si="1"/>
        <v>0</v>
      </c>
      <c r="L45" s="35" t="e">
        <f t="shared" si="2"/>
        <v>#DIV/0!</v>
      </c>
      <c r="M45" s="36">
        <f t="shared" si="5"/>
        <v>0</v>
      </c>
      <c r="N45" s="31">
        <f t="shared" si="5"/>
        <v>0</v>
      </c>
      <c r="O45" s="41">
        <f t="shared" si="5"/>
        <v>0</v>
      </c>
      <c r="P45" s="34">
        <f t="shared" si="4"/>
        <v>0</v>
      </c>
      <c r="Q45" s="48"/>
      <c r="R45" s="120"/>
      <c r="S45" s="117"/>
    </row>
    <row r="46" spans="1:19" ht="12.75" customHeight="1" hidden="1" thickBot="1">
      <c r="A46" s="86">
        <v>29</v>
      </c>
      <c r="B46" s="84" t="s">
        <v>41</v>
      </c>
      <c r="C46" s="40"/>
      <c r="D46" s="40"/>
      <c r="E46" s="40"/>
      <c r="F46" s="40"/>
      <c r="G46" s="33">
        <f t="shared" si="0"/>
        <v>0</v>
      </c>
      <c r="H46" s="47"/>
      <c r="I46" s="47"/>
      <c r="J46" s="47"/>
      <c r="K46" s="34">
        <f t="shared" si="1"/>
        <v>0</v>
      </c>
      <c r="L46" s="35" t="e">
        <f t="shared" si="2"/>
        <v>#DIV/0!</v>
      </c>
      <c r="M46" s="36">
        <f t="shared" si="5"/>
        <v>0</v>
      </c>
      <c r="N46" s="31">
        <f t="shared" si="5"/>
        <v>0</v>
      </c>
      <c r="O46" s="41">
        <f t="shared" si="5"/>
        <v>0</v>
      </c>
      <c r="P46" s="34">
        <f t="shared" si="4"/>
        <v>0</v>
      </c>
      <c r="Q46" s="48"/>
      <c r="R46" s="120"/>
      <c r="S46" s="117"/>
    </row>
    <row r="47" spans="1:19" ht="12.75" customHeight="1" hidden="1" thickBot="1">
      <c r="A47" s="86">
        <v>30</v>
      </c>
      <c r="B47" s="87" t="s">
        <v>42</v>
      </c>
      <c r="C47" s="40"/>
      <c r="D47" s="40"/>
      <c r="E47" s="40"/>
      <c r="F47" s="40"/>
      <c r="G47" s="33">
        <f t="shared" si="0"/>
        <v>0</v>
      </c>
      <c r="H47" s="47"/>
      <c r="I47" s="47"/>
      <c r="J47" s="47"/>
      <c r="K47" s="34">
        <f t="shared" si="1"/>
        <v>0</v>
      </c>
      <c r="L47" s="35" t="e">
        <f t="shared" si="2"/>
        <v>#DIV/0!</v>
      </c>
      <c r="M47" s="36">
        <f t="shared" si="5"/>
        <v>0</v>
      </c>
      <c r="N47" s="31">
        <f t="shared" si="5"/>
        <v>0</v>
      </c>
      <c r="O47" s="41">
        <f t="shared" si="5"/>
        <v>0</v>
      </c>
      <c r="P47" s="34">
        <f t="shared" si="4"/>
        <v>0</v>
      </c>
      <c r="Q47" s="48"/>
      <c r="R47" s="120"/>
      <c r="S47" s="117"/>
    </row>
    <row r="48" spans="1:19" ht="12.75" customHeight="1" hidden="1" thickBot="1">
      <c r="A48" s="88">
        <v>31</v>
      </c>
      <c r="B48" s="89" t="s">
        <v>43</v>
      </c>
      <c r="C48" s="40"/>
      <c r="D48" s="40"/>
      <c r="E48" s="40"/>
      <c r="F48" s="40"/>
      <c r="G48" s="33">
        <f t="shared" si="0"/>
        <v>0</v>
      </c>
      <c r="H48" s="47"/>
      <c r="I48" s="47"/>
      <c r="J48" s="47"/>
      <c r="K48" s="34">
        <f t="shared" si="1"/>
        <v>0</v>
      </c>
      <c r="L48" s="35" t="e">
        <f t="shared" si="2"/>
        <v>#DIV/0!</v>
      </c>
      <c r="M48" s="36">
        <f t="shared" si="5"/>
        <v>0</v>
      </c>
      <c r="N48" s="31">
        <f t="shared" si="5"/>
        <v>0</v>
      </c>
      <c r="O48" s="41">
        <f t="shared" si="5"/>
        <v>0</v>
      </c>
      <c r="P48" s="34">
        <f t="shared" si="4"/>
        <v>0</v>
      </c>
      <c r="Q48" s="48"/>
      <c r="R48" s="120"/>
      <c r="S48" s="117"/>
    </row>
    <row r="49" spans="1:19" ht="12.75" customHeight="1" hidden="1" thickBot="1">
      <c r="A49" s="86">
        <v>32</v>
      </c>
      <c r="B49" s="90" t="s">
        <v>44</v>
      </c>
      <c r="C49" s="40"/>
      <c r="D49" s="40"/>
      <c r="E49" s="40"/>
      <c r="F49" s="40"/>
      <c r="G49" s="33">
        <f t="shared" si="0"/>
        <v>0</v>
      </c>
      <c r="H49" s="47"/>
      <c r="I49" s="47"/>
      <c r="J49" s="47"/>
      <c r="K49" s="34">
        <f t="shared" si="1"/>
        <v>0</v>
      </c>
      <c r="L49" s="35" t="e">
        <f t="shared" si="2"/>
        <v>#DIV/0!</v>
      </c>
      <c r="M49" s="36">
        <f t="shared" si="5"/>
        <v>0</v>
      </c>
      <c r="N49" s="31">
        <f t="shared" si="5"/>
        <v>0</v>
      </c>
      <c r="O49" s="41">
        <f t="shared" si="5"/>
        <v>0</v>
      </c>
      <c r="P49" s="34">
        <f t="shared" si="4"/>
        <v>0</v>
      </c>
      <c r="Q49" s="48"/>
      <c r="R49" s="120"/>
      <c r="S49" s="117"/>
    </row>
    <row r="50" spans="1:19" ht="12.75" customHeight="1" hidden="1" thickBot="1">
      <c r="A50" s="86">
        <v>33</v>
      </c>
      <c r="B50" s="12" t="s">
        <v>45</v>
      </c>
      <c r="C50" s="40"/>
      <c r="D50" s="40"/>
      <c r="E50" s="40"/>
      <c r="F50" s="40"/>
      <c r="G50" s="33">
        <f t="shared" si="0"/>
        <v>0</v>
      </c>
      <c r="H50" s="47"/>
      <c r="I50" s="47"/>
      <c r="J50" s="47"/>
      <c r="K50" s="34">
        <f t="shared" si="1"/>
        <v>0</v>
      </c>
      <c r="L50" s="35" t="e">
        <f t="shared" si="2"/>
        <v>#DIV/0!</v>
      </c>
      <c r="M50" s="36">
        <f t="shared" si="5"/>
        <v>0</v>
      </c>
      <c r="N50" s="31">
        <f t="shared" si="5"/>
        <v>0</v>
      </c>
      <c r="O50" s="41">
        <f t="shared" si="5"/>
        <v>0</v>
      </c>
      <c r="P50" s="34">
        <f t="shared" si="4"/>
        <v>0</v>
      </c>
      <c r="Q50" s="48"/>
      <c r="R50" s="120"/>
      <c r="S50" s="117"/>
    </row>
    <row r="51" spans="1:19" ht="12.75" customHeight="1" hidden="1" thickBot="1">
      <c r="A51" s="86">
        <v>34</v>
      </c>
      <c r="B51" s="12" t="s">
        <v>10</v>
      </c>
      <c r="C51" s="40"/>
      <c r="D51" s="40"/>
      <c r="E51" s="40"/>
      <c r="F51" s="40"/>
      <c r="G51" s="33">
        <f t="shared" si="0"/>
        <v>0</v>
      </c>
      <c r="H51" s="47"/>
      <c r="I51" s="47"/>
      <c r="J51" s="47"/>
      <c r="K51" s="34">
        <f t="shared" si="1"/>
        <v>0</v>
      </c>
      <c r="L51" s="35" t="e">
        <f t="shared" si="2"/>
        <v>#DIV/0!</v>
      </c>
      <c r="M51" s="36">
        <f t="shared" si="5"/>
        <v>0</v>
      </c>
      <c r="N51" s="31">
        <f t="shared" si="5"/>
        <v>0</v>
      </c>
      <c r="O51" s="41">
        <f t="shared" si="5"/>
        <v>0</v>
      </c>
      <c r="P51" s="34">
        <f t="shared" si="4"/>
        <v>0</v>
      </c>
      <c r="Q51" s="48"/>
      <c r="R51" s="120"/>
      <c r="S51" s="117"/>
    </row>
    <row r="52" spans="1:19" ht="12.75" customHeight="1" hidden="1" thickBot="1">
      <c r="A52" s="86">
        <v>35</v>
      </c>
      <c r="B52" s="12" t="s">
        <v>46</v>
      </c>
      <c r="C52" s="40"/>
      <c r="D52" s="40"/>
      <c r="E52" s="40"/>
      <c r="F52" s="40"/>
      <c r="G52" s="33">
        <f t="shared" si="0"/>
        <v>0</v>
      </c>
      <c r="H52" s="47"/>
      <c r="I52" s="47"/>
      <c r="J52" s="47"/>
      <c r="K52" s="34">
        <f t="shared" si="1"/>
        <v>0</v>
      </c>
      <c r="L52" s="35" t="e">
        <f t="shared" si="2"/>
        <v>#DIV/0!</v>
      </c>
      <c r="M52" s="36">
        <f t="shared" si="5"/>
        <v>0</v>
      </c>
      <c r="N52" s="31">
        <f t="shared" si="5"/>
        <v>0</v>
      </c>
      <c r="O52" s="41">
        <f t="shared" si="5"/>
        <v>0</v>
      </c>
      <c r="P52" s="34">
        <f t="shared" si="4"/>
        <v>0</v>
      </c>
      <c r="Q52" s="48"/>
      <c r="R52" s="120"/>
      <c r="S52" s="117"/>
    </row>
    <row r="53" spans="1:19" ht="12.75" customHeight="1" hidden="1" thickBot="1">
      <c r="A53" s="86">
        <v>36</v>
      </c>
      <c r="B53" s="12" t="s">
        <v>12</v>
      </c>
      <c r="C53" s="40"/>
      <c r="D53" s="40"/>
      <c r="E53" s="40"/>
      <c r="F53" s="40"/>
      <c r="G53" s="33">
        <f t="shared" si="0"/>
        <v>0</v>
      </c>
      <c r="H53" s="47"/>
      <c r="I53" s="47"/>
      <c r="J53" s="47"/>
      <c r="K53" s="34">
        <f t="shared" si="1"/>
        <v>0</v>
      </c>
      <c r="L53" s="35" t="e">
        <f t="shared" si="2"/>
        <v>#DIV/0!</v>
      </c>
      <c r="M53" s="36">
        <f t="shared" si="5"/>
        <v>0</v>
      </c>
      <c r="N53" s="31">
        <f t="shared" si="5"/>
        <v>0</v>
      </c>
      <c r="O53" s="41">
        <f t="shared" si="5"/>
        <v>0</v>
      </c>
      <c r="P53" s="34">
        <f t="shared" si="4"/>
        <v>0</v>
      </c>
      <c r="Q53" s="48"/>
      <c r="R53" s="120"/>
      <c r="S53" s="117"/>
    </row>
    <row r="54" spans="1:19" ht="12.75" customHeight="1" hidden="1" thickBot="1">
      <c r="A54" s="86">
        <v>37</v>
      </c>
      <c r="B54" s="12" t="s">
        <v>13</v>
      </c>
      <c r="C54" s="40"/>
      <c r="D54" s="40"/>
      <c r="E54" s="40"/>
      <c r="F54" s="40"/>
      <c r="G54" s="33">
        <f t="shared" si="0"/>
        <v>0</v>
      </c>
      <c r="H54" s="47"/>
      <c r="I54" s="47"/>
      <c r="J54" s="47"/>
      <c r="K54" s="34">
        <f t="shared" si="1"/>
        <v>0</v>
      </c>
      <c r="L54" s="35" t="e">
        <f t="shared" si="2"/>
        <v>#DIV/0!</v>
      </c>
      <c r="M54" s="36">
        <f t="shared" si="5"/>
        <v>0</v>
      </c>
      <c r="N54" s="31">
        <f t="shared" si="5"/>
        <v>0</v>
      </c>
      <c r="O54" s="41">
        <f t="shared" si="5"/>
        <v>0</v>
      </c>
      <c r="P54" s="34">
        <f t="shared" si="4"/>
        <v>0</v>
      </c>
      <c r="Q54" s="48"/>
      <c r="R54" s="120"/>
      <c r="S54" s="117"/>
    </row>
    <row r="55" spans="1:19" ht="12.75" customHeight="1" hidden="1" thickBot="1">
      <c r="A55" s="86">
        <v>38</v>
      </c>
      <c r="B55" s="12" t="s">
        <v>47</v>
      </c>
      <c r="C55" s="40"/>
      <c r="D55" s="40"/>
      <c r="E55" s="40"/>
      <c r="F55" s="40"/>
      <c r="G55" s="33">
        <f t="shared" si="0"/>
        <v>0</v>
      </c>
      <c r="H55" s="47"/>
      <c r="I55" s="47"/>
      <c r="J55" s="47"/>
      <c r="K55" s="34">
        <f t="shared" si="1"/>
        <v>0</v>
      </c>
      <c r="L55" s="35" t="e">
        <f t="shared" si="2"/>
        <v>#DIV/0!</v>
      </c>
      <c r="M55" s="36">
        <f t="shared" si="5"/>
        <v>0</v>
      </c>
      <c r="N55" s="31">
        <f t="shared" si="5"/>
        <v>0</v>
      </c>
      <c r="O55" s="41">
        <f t="shared" si="5"/>
        <v>0</v>
      </c>
      <c r="P55" s="34">
        <f t="shared" si="4"/>
        <v>0</v>
      </c>
      <c r="Q55" s="48"/>
      <c r="R55" s="120"/>
      <c r="S55" s="117"/>
    </row>
    <row r="56" spans="1:19" ht="12.75" customHeight="1" hidden="1" thickBot="1">
      <c r="A56" s="86">
        <v>39</v>
      </c>
      <c r="B56" s="12" t="s">
        <v>48</v>
      </c>
      <c r="C56" s="40"/>
      <c r="D56" s="40"/>
      <c r="E56" s="40"/>
      <c r="F56" s="40"/>
      <c r="G56" s="33">
        <f t="shared" si="0"/>
        <v>0</v>
      </c>
      <c r="H56" s="47"/>
      <c r="I56" s="47"/>
      <c r="J56" s="47"/>
      <c r="K56" s="34">
        <f t="shared" si="1"/>
        <v>0</v>
      </c>
      <c r="L56" s="35" t="e">
        <f t="shared" si="2"/>
        <v>#DIV/0!</v>
      </c>
      <c r="M56" s="36">
        <f t="shared" si="5"/>
        <v>0</v>
      </c>
      <c r="N56" s="31">
        <f t="shared" si="5"/>
        <v>0</v>
      </c>
      <c r="O56" s="41">
        <f t="shared" si="5"/>
        <v>0</v>
      </c>
      <c r="P56" s="34">
        <f t="shared" si="4"/>
        <v>0</v>
      </c>
      <c r="Q56" s="48"/>
      <c r="R56" s="120"/>
      <c r="S56" s="117"/>
    </row>
    <row r="57" spans="1:19" ht="12.75" customHeight="1" hidden="1" thickBot="1">
      <c r="A57" s="86">
        <v>40</v>
      </c>
      <c r="B57" s="12" t="s">
        <v>49</v>
      </c>
      <c r="C57" s="40"/>
      <c r="D57" s="40"/>
      <c r="E57" s="40"/>
      <c r="F57" s="40"/>
      <c r="G57" s="33">
        <f t="shared" si="0"/>
        <v>0</v>
      </c>
      <c r="H57" s="47"/>
      <c r="I57" s="47"/>
      <c r="J57" s="47"/>
      <c r="K57" s="34">
        <f t="shared" si="1"/>
        <v>0</v>
      </c>
      <c r="L57" s="35" t="e">
        <f t="shared" si="2"/>
        <v>#DIV/0!</v>
      </c>
      <c r="M57" s="36">
        <f t="shared" si="5"/>
        <v>0</v>
      </c>
      <c r="N57" s="31">
        <f t="shared" si="5"/>
        <v>0</v>
      </c>
      <c r="O57" s="41">
        <f t="shared" si="5"/>
        <v>0</v>
      </c>
      <c r="P57" s="34">
        <f t="shared" si="4"/>
        <v>0</v>
      </c>
      <c r="Q57" s="48"/>
      <c r="R57" s="120"/>
      <c r="S57" s="117"/>
    </row>
    <row r="58" spans="1:19" ht="9" customHeight="1" hidden="1" thickBot="1">
      <c r="A58" s="86">
        <v>41</v>
      </c>
      <c r="B58" s="12" t="s">
        <v>50</v>
      </c>
      <c r="C58" s="51"/>
      <c r="D58" s="51"/>
      <c r="E58" s="51"/>
      <c r="F58" s="51"/>
      <c r="G58" s="33">
        <f t="shared" si="0"/>
        <v>0</v>
      </c>
      <c r="H58" s="49"/>
      <c r="I58" s="49"/>
      <c r="J58" s="49"/>
      <c r="K58" s="34">
        <f t="shared" si="1"/>
        <v>0</v>
      </c>
      <c r="L58" s="35" t="e">
        <f t="shared" si="2"/>
        <v>#DIV/0!</v>
      </c>
      <c r="M58" s="36">
        <f t="shared" si="5"/>
        <v>0</v>
      </c>
      <c r="N58" s="31">
        <f t="shared" si="5"/>
        <v>0</v>
      </c>
      <c r="O58" s="41">
        <f t="shared" si="5"/>
        <v>0</v>
      </c>
      <c r="P58" s="34">
        <f t="shared" si="4"/>
        <v>0</v>
      </c>
      <c r="Q58" s="50"/>
      <c r="R58" s="122"/>
      <c r="S58" s="117"/>
    </row>
    <row r="59" spans="1:19" ht="27" customHeight="1" thickBot="1">
      <c r="A59" s="86"/>
      <c r="B59" s="12" t="s">
        <v>140</v>
      </c>
      <c r="C59" s="51"/>
      <c r="D59" s="51"/>
      <c r="E59" s="51"/>
      <c r="F59" s="51"/>
      <c r="G59" s="133">
        <f t="shared" si="0"/>
        <v>0</v>
      </c>
      <c r="H59" s="49"/>
      <c r="I59" s="49"/>
      <c r="J59" s="51"/>
      <c r="K59" s="34">
        <f t="shared" si="1"/>
        <v>0</v>
      </c>
      <c r="L59" s="35" t="e">
        <f t="shared" si="2"/>
        <v>#DIV/0!</v>
      </c>
      <c r="M59" s="36">
        <f aca="true" t="shared" si="6" ref="M59:O60">C59-H59</f>
        <v>0</v>
      </c>
      <c r="N59" s="36">
        <f t="shared" si="6"/>
        <v>0</v>
      </c>
      <c r="O59" s="36">
        <f t="shared" si="6"/>
        <v>0</v>
      </c>
      <c r="P59" s="34">
        <f t="shared" si="4"/>
        <v>0</v>
      </c>
      <c r="Q59" s="50"/>
      <c r="R59" s="122"/>
      <c r="S59" s="117"/>
    </row>
    <row r="60" spans="1:19" ht="42" customHeight="1">
      <c r="A60" s="86"/>
      <c r="B60" s="12" t="s">
        <v>147</v>
      </c>
      <c r="C60" s="51"/>
      <c r="D60" s="51"/>
      <c r="E60" s="51"/>
      <c r="F60" s="51"/>
      <c r="G60" s="133">
        <f t="shared" si="0"/>
        <v>0</v>
      </c>
      <c r="H60" s="49"/>
      <c r="I60" s="49"/>
      <c r="J60" s="51"/>
      <c r="K60" s="34">
        <f t="shared" si="1"/>
        <v>0</v>
      </c>
      <c r="L60" s="35" t="e">
        <f t="shared" si="2"/>
        <v>#DIV/0!</v>
      </c>
      <c r="M60" s="36">
        <f t="shared" si="6"/>
        <v>0</v>
      </c>
      <c r="N60" s="36">
        <f t="shared" si="6"/>
        <v>0</v>
      </c>
      <c r="O60" s="36">
        <f t="shared" si="6"/>
        <v>0</v>
      </c>
      <c r="P60" s="34">
        <f t="shared" si="4"/>
        <v>0</v>
      </c>
      <c r="Q60" s="50"/>
      <c r="R60" s="122"/>
      <c r="S60" s="123"/>
    </row>
    <row r="61" spans="1:19" ht="15">
      <c r="A61" s="86"/>
      <c r="B61" s="10" t="s">
        <v>51</v>
      </c>
      <c r="C61" s="124">
        <f>C17+C59</f>
        <v>0</v>
      </c>
      <c r="D61" s="124">
        <f>D17+D59</f>
        <v>0</v>
      </c>
      <c r="E61" s="124">
        <f>E17+E59+E60</f>
        <v>4000</v>
      </c>
      <c r="F61" s="124">
        <f aca="true" t="shared" si="7" ref="F61:P61">F17+F59+F60</f>
        <v>0</v>
      </c>
      <c r="G61" s="124">
        <f t="shared" si="7"/>
        <v>4000</v>
      </c>
      <c r="H61" s="124">
        <f t="shared" si="7"/>
        <v>0</v>
      </c>
      <c r="I61" s="124">
        <f t="shared" si="7"/>
        <v>0</v>
      </c>
      <c r="J61" s="124">
        <f t="shared" si="7"/>
        <v>4000</v>
      </c>
      <c r="K61" s="124">
        <f t="shared" si="7"/>
        <v>4000</v>
      </c>
      <c r="L61" s="124" t="e">
        <f t="shared" si="7"/>
        <v>#DIV/0!</v>
      </c>
      <c r="M61" s="124">
        <f t="shared" si="7"/>
        <v>0</v>
      </c>
      <c r="N61" s="124">
        <f t="shared" si="7"/>
        <v>0</v>
      </c>
      <c r="O61" s="124">
        <f t="shared" si="7"/>
        <v>0</v>
      </c>
      <c r="P61" s="124">
        <f t="shared" si="7"/>
        <v>0</v>
      </c>
      <c r="Q61" s="92">
        <f>Q17+Q59</f>
        <v>3427.41688</v>
      </c>
      <c r="R61" s="92" t="e">
        <f>R17+R59</f>
        <v>#VALUE!</v>
      </c>
      <c r="S61" s="92"/>
    </row>
    <row r="64" spans="2:5" ht="12.75">
      <c r="B64" s="95" t="s">
        <v>185</v>
      </c>
      <c r="E64" s="95" t="s">
        <v>164</v>
      </c>
    </row>
    <row r="66" ht="12.75">
      <c r="B66" s="95"/>
    </row>
    <row r="67" spans="1:22" s="3" customFormat="1" ht="25.5">
      <c r="A67" s="4"/>
      <c r="B67" s="95" t="s">
        <v>180</v>
      </c>
      <c r="C67" s="156"/>
      <c r="D67" s="2"/>
      <c r="E67" s="158" t="s">
        <v>175</v>
      </c>
      <c r="F67" s="2"/>
      <c r="G67" s="2"/>
      <c r="H67" s="2"/>
      <c r="I67" s="4"/>
      <c r="J67" s="4"/>
      <c r="K67" s="2"/>
      <c r="L67" s="2"/>
      <c r="M67" s="2"/>
      <c r="N67" s="2"/>
      <c r="O67" s="2"/>
      <c r="P67" s="2"/>
      <c r="Q67" s="2"/>
      <c r="R67" s="2"/>
      <c r="S67" s="2"/>
      <c r="T67" s="1"/>
      <c r="U67" s="1"/>
      <c r="V67" s="1"/>
    </row>
    <row r="68" spans="1:22" s="3" customFormat="1" ht="12.75">
      <c r="A68" s="4"/>
      <c r="B68" s="95"/>
      <c r="C68" s="156"/>
      <c r="D68" s="2"/>
      <c r="E68" s="94"/>
      <c r="F68" s="2"/>
      <c r="G68" s="2"/>
      <c r="H68" s="2"/>
      <c r="I68" s="4"/>
      <c r="J68" s="4"/>
      <c r="K68" s="2"/>
      <c r="L68" s="2"/>
      <c r="M68" s="2"/>
      <c r="N68" s="2"/>
      <c r="O68" s="2"/>
      <c r="P68" s="2"/>
      <c r="Q68" s="2"/>
      <c r="R68" s="2"/>
      <c r="S68" s="2"/>
      <c r="T68" s="1"/>
      <c r="U68" s="1"/>
      <c r="V68" s="1"/>
    </row>
    <row r="69" spans="2:5" ht="38.25">
      <c r="B69" s="95" t="s">
        <v>181</v>
      </c>
      <c r="E69" s="157" t="s">
        <v>174</v>
      </c>
    </row>
  </sheetData>
  <sheetProtection/>
  <mergeCells count="36">
    <mergeCell ref="A1:R1"/>
    <mergeCell ref="A2:R2"/>
    <mergeCell ref="A3:V3"/>
    <mergeCell ref="A4:R4"/>
    <mergeCell ref="A5:B5"/>
    <mergeCell ref="C5:D5"/>
    <mergeCell ref="A6:B6"/>
    <mergeCell ref="C6:G6"/>
    <mergeCell ref="A8:A15"/>
    <mergeCell ref="B8:B15"/>
    <mergeCell ref="C8:G12"/>
    <mergeCell ref="H8:P8"/>
    <mergeCell ref="M12:P12"/>
    <mergeCell ref="C13:C15"/>
    <mergeCell ref="D13:D15"/>
    <mergeCell ref="E13:E15"/>
    <mergeCell ref="Q8:Q15"/>
    <mergeCell ref="R8:R15"/>
    <mergeCell ref="S8:S15"/>
    <mergeCell ref="H9:K9"/>
    <mergeCell ref="M9:P9"/>
    <mergeCell ref="H10:K10"/>
    <mergeCell ref="M10:P10"/>
    <mergeCell ref="H11:K11"/>
    <mergeCell ref="M11:P11"/>
    <mergeCell ref="H12:K12"/>
    <mergeCell ref="M13:M15"/>
    <mergeCell ref="N13:N15"/>
    <mergeCell ref="O13:O15"/>
    <mergeCell ref="P13:P15"/>
    <mergeCell ref="F13:F15"/>
    <mergeCell ref="G13:G15"/>
    <mergeCell ref="H13:H15"/>
    <mergeCell ref="I13:I15"/>
    <mergeCell ref="J13:J15"/>
    <mergeCell ref="K13:K15"/>
  </mergeCells>
  <printOptions/>
  <pageMargins left="0.2362204724409449" right="0.15748031496062992" top="0.35433070866141736" bottom="0.35433070866141736" header="0.3937007874015748" footer="0.35433070866141736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25"/>
  <sheetViews>
    <sheetView tabSelected="1" view="pageBreakPreview" zoomScale="90" zoomScaleSheetLayoutView="90" zoomScalePageLayoutView="0" workbookViewId="0" topLeftCell="A1">
      <selection activeCell="S21" sqref="S21"/>
    </sheetView>
  </sheetViews>
  <sheetFormatPr defaultColWidth="9.140625" defaultRowHeight="12.75"/>
  <cols>
    <col min="1" max="1" width="12.00390625" style="125" customWidth="1"/>
    <col min="2" max="2" width="18.00390625" style="125" customWidth="1"/>
    <col min="3" max="4" width="12.00390625" style="125" customWidth="1"/>
    <col min="5" max="5" width="15.421875" style="125" customWidth="1"/>
    <col min="6" max="6" width="12.00390625" style="125" customWidth="1"/>
    <col min="7" max="7" width="12.140625" style="125" customWidth="1"/>
    <col min="8" max="18" width="12.00390625" style="125" customWidth="1"/>
    <col min="19" max="19" width="14.57421875" style="125" customWidth="1"/>
  </cols>
  <sheetData>
    <row r="2" spans="1:22" ht="18.75">
      <c r="A2" s="224" t="s">
        <v>150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"/>
      <c r="T2" s="1"/>
      <c r="U2" s="1"/>
      <c r="V2" s="1"/>
    </row>
    <row r="3" spans="1:22" ht="18.75">
      <c r="A3" s="224" t="s">
        <v>151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"/>
      <c r="T3" s="1"/>
      <c r="U3" s="1"/>
      <c r="V3" s="1"/>
    </row>
    <row r="4" spans="1:22" ht="18.75" customHeight="1">
      <c r="A4" s="245" t="s">
        <v>190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</row>
    <row r="5" spans="1:22" ht="18.75">
      <c r="A5" s="225" t="s">
        <v>152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"/>
      <c r="T5" s="1"/>
      <c r="U5" s="1"/>
      <c r="V5" s="1"/>
    </row>
    <row r="6" spans="1:22" ht="18">
      <c r="A6" s="221" t="s">
        <v>8</v>
      </c>
      <c r="B6" s="221"/>
      <c r="C6" s="226" t="s">
        <v>153</v>
      </c>
      <c r="D6" s="226"/>
      <c r="E6" s="54"/>
      <c r="F6" s="54"/>
      <c r="G6" s="54"/>
      <c r="H6" s="7"/>
      <c r="I6" s="8"/>
      <c r="J6" s="8"/>
      <c r="K6" s="7"/>
      <c r="L6" s="7"/>
      <c r="M6" s="7"/>
      <c r="N6" s="7"/>
      <c r="O6" s="7"/>
      <c r="P6" s="7"/>
      <c r="Q6" s="7"/>
      <c r="R6" s="7"/>
      <c r="S6" s="2"/>
      <c r="T6" s="1"/>
      <c r="U6" s="1"/>
      <c r="V6" s="1"/>
    </row>
    <row r="7" spans="1:22" ht="18">
      <c r="A7" s="221" t="s">
        <v>9</v>
      </c>
      <c r="B7" s="221"/>
      <c r="C7" s="221"/>
      <c r="D7" s="221"/>
      <c r="E7" s="221"/>
      <c r="F7" s="221"/>
      <c r="G7" s="221"/>
      <c r="H7" s="7"/>
      <c r="I7" s="8"/>
      <c r="J7" s="8"/>
      <c r="K7" s="7"/>
      <c r="L7" s="7"/>
      <c r="M7" s="7"/>
      <c r="N7" s="7"/>
      <c r="O7" s="7"/>
      <c r="P7" s="7"/>
      <c r="Q7" s="7"/>
      <c r="R7" s="7"/>
      <c r="S7" s="2"/>
      <c r="T7" s="1"/>
      <c r="U7" s="1"/>
      <c r="V7" s="1"/>
    </row>
    <row r="8" spans="1:22" ht="18" thickBot="1">
      <c r="A8" s="55"/>
      <c r="B8" s="54"/>
      <c r="C8" s="55"/>
      <c r="D8" s="54"/>
      <c r="E8" s="54"/>
      <c r="F8" s="54"/>
      <c r="G8" s="54"/>
      <c r="H8" s="2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1"/>
      <c r="U8" s="1"/>
      <c r="V8" s="1"/>
    </row>
    <row r="9" spans="1:22" ht="15.75" thickBot="1">
      <c r="A9" s="222" t="s">
        <v>4</v>
      </c>
      <c r="B9" s="232" t="s">
        <v>5</v>
      </c>
      <c r="C9" s="235" t="s">
        <v>6</v>
      </c>
      <c r="D9" s="236"/>
      <c r="E9" s="236"/>
      <c r="F9" s="236"/>
      <c r="G9" s="236"/>
      <c r="H9" s="249" t="s">
        <v>119</v>
      </c>
      <c r="I9" s="250"/>
      <c r="J9" s="250"/>
      <c r="K9" s="250"/>
      <c r="L9" s="250"/>
      <c r="M9" s="250"/>
      <c r="N9" s="250"/>
      <c r="O9" s="250"/>
      <c r="P9" s="251"/>
      <c r="Q9" s="247" t="s">
        <v>110</v>
      </c>
      <c r="R9" s="271" t="s">
        <v>7</v>
      </c>
      <c r="S9" s="274" t="s">
        <v>7</v>
      </c>
      <c r="T9" s="1"/>
      <c r="U9" s="1"/>
      <c r="V9" s="1"/>
    </row>
    <row r="10" spans="1:22" ht="15.75" thickBot="1">
      <c r="A10" s="223"/>
      <c r="B10" s="233"/>
      <c r="C10" s="237"/>
      <c r="D10" s="238"/>
      <c r="E10" s="238"/>
      <c r="F10" s="238"/>
      <c r="G10" s="238"/>
      <c r="H10" s="237" t="s">
        <v>149</v>
      </c>
      <c r="I10" s="238"/>
      <c r="J10" s="238"/>
      <c r="K10" s="238"/>
      <c r="L10" s="58"/>
      <c r="M10" s="237" t="s">
        <v>132</v>
      </c>
      <c r="N10" s="240"/>
      <c r="O10" s="240"/>
      <c r="P10" s="241"/>
      <c r="Q10" s="244"/>
      <c r="R10" s="272"/>
      <c r="S10" s="274"/>
      <c r="T10" s="1"/>
      <c r="U10" s="1"/>
      <c r="V10" s="1"/>
    </row>
    <row r="11" spans="1:22" ht="15.75" thickBot="1">
      <c r="A11" s="223"/>
      <c r="B11" s="233"/>
      <c r="C11" s="237"/>
      <c r="D11" s="238"/>
      <c r="E11" s="238"/>
      <c r="F11" s="238"/>
      <c r="G11" s="238"/>
      <c r="H11" s="237" t="s">
        <v>1</v>
      </c>
      <c r="I11" s="238"/>
      <c r="J11" s="238"/>
      <c r="K11" s="238"/>
      <c r="L11" s="58"/>
      <c r="M11" s="237" t="s">
        <v>2</v>
      </c>
      <c r="N11" s="240"/>
      <c r="O11" s="240"/>
      <c r="P11" s="241"/>
      <c r="Q11" s="244"/>
      <c r="R11" s="272"/>
      <c r="S11" s="274"/>
      <c r="T11" s="1"/>
      <c r="U11" s="1"/>
      <c r="V11" s="1"/>
    </row>
    <row r="12" spans="1:22" ht="15.75" thickBot="1">
      <c r="A12" s="223"/>
      <c r="B12" s="233"/>
      <c r="C12" s="237"/>
      <c r="D12" s="238"/>
      <c r="E12" s="238"/>
      <c r="F12" s="238"/>
      <c r="G12" s="238"/>
      <c r="H12" s="237"/>
      <c r="I12" s="238"/>
      <c r="J12" s="238"/>
      <c r="K12" s="238"/>
      <c r="L12" s="58"/>
      <c r="M12" s="237"/>
      <c r="N12" s="238"/>
      <c r="O12" s="238"/>
      <c r="P12" s="244"/>
      <c r="Q12" s="244"/>
      <c r="R12" s="272"/>
      <c r="S12" s="274"/>
      <c r="T12" s="1"/>
      <c r="U12" s="1"/>
      <c r="V12" s="1"/>
    </row>
    <row r="13" spans="1:22" ht="15.75" thickBot="1">
      <c r="A13" s="223"/>
      <c r="B13" s="233"/>
      <c r="C13" s="242"/>
      <c r="D13" s="275"/>
      <c r="E13" s="275"/>
      <c r="F13" s="275"/>
      <c r="G13" s="275"/>
      <c r="H13" s="242"/>
      <c r="I13" s="275"/>
      <c r="J13" s="275"/>
      <c r="K13" s="275"/>
      <c r="L13" s="102"/>
      <c r="M13" s="242"/>
      <c r="N13" s="275"/>
      <c r="O13" s="275"/>
      <c r="P13" s="248"/>
      <c r="Q13" s="244"/>
      <c r="R13" s="272"/>
      <c r="S13" s="274"/>
      <c r="T13" s="1"/>
      <c r="U13" s="1"/>
      <c r="V13" s="1"/>
    </row>
    <row r="14" spans="1:22" ht="13.5" thickBot="1">
      <c r="A14" s="223"/>
      <c r="B14" s="233"/>
      <c r="C14" s="228" t="s">
        <v>19</v>
      </c>
      <c r="D14" s="228" t="s">
        <v>16</v>
      </c>
      <c r="E14" s="228" t="s">
        <v>14</v>
      </c>
      <c r="F14" s="228" t="s">
        <v>21</v>
      </c>
      <c r="G14" s="228" t="s">
        <v>3</v>
      </c>
      <c r="H14" s="227" t="s">
        <v>15</v>
      </c>
      <c r="I14" s="227" t="s">
        <v>16</v>
      </c>
      <c r="J14" s="227" t="s">
        <v>14</v>
      </c>
      <c r="K14" s="227" t="s">
        <v>111</v>
      </c>
      <c r="L14" s="63" t="s">
        <v>115</v>
      </c>
      <c r="M14" s="227" t="s">
        <v>15</v>
      </c>
      <c r="N14" s="227" t="s">
        <v>16</v>
      </c>
      <c r="O14" s="227" t="s">
        <v>14</v>
      </c>
      <c r="P14" s="227" t="s">
        <v>111</v>
      </c>
      <c r="Q14" s="244"/>
      <c r="R14" s="272"/>
      <c r="S14" s="274"/>
      <c r="T14" s="1"/>
      <c r="U14" s="1"/>
      <c r="V14" s="1"/>
    </row>
    <row r="15" spans="1:22" ht="12.75" customHeight="1" thickBot="1">
      <c r="A15" s="223"/>
      <c r="B15" s="233"/>
      <c r="C15" s="227"/>
      <c r="D15" s="227"/>
      <c r="E15" s="227"/>
      <c r="F15" s="227"/>
      <c r="G15" s="227"/>
      <c r="H15" s="227"/>
      <c r="I15" s="227"/>
      <c r="J15" s="227"/>
      <c r="K15" s="227"/>
      <c r="L15" s="63" t="s">
        <v>114</v>
      </c>
      <c r="M15" s="227"/>
      <c r="N15" s="227"/>
      <c r="O15" s="227"/>
      <c r="P15" s="227"/>
      <c r="Q15" s="244"/>
      <c r="R15" s="272"/>
      <c r="S15" s="274"/>
      <c r="T15" s="1"/>
      <c r="U15" s="1"/>
      <c r="V15" s="1"/>
    </row>
    <row r="16" spans="1:22" ht="3.75" customHeight="1" hidden="1" thickBot="1">
      <c r="A16" s="223"/>
      <c r="B16" s="234"/>
      <c r="C16" s="270"/>
      <c r="D16" s="270"/>
      <c r="E16" s="270"/>
      <c r="F16" s="270"/>
      <c r="G16" s="270"/>
      <c r="H16" s="270"/>
      <c r="I16" s="270"/>
      <c r="J16" s="270"/>
      <c r="K16" s="270"/>
      <c r="L16" s="115" t="s">
        <v>114</v>
      </c>
      <c r="M16" s="270"/>
      <c r="N16" s="270"/>
      <c r="O16" s="270"/>
      <c r="P16" s="270"/>
      <c r="Q16" s="248"/>
      <c r="R16" s="273"/>
      <c r="S16" s="274"/>
      <c r="T16" s="1"/>
      <c r="U16" s="1"/>
      <c r="V16" s="1"/>
    </row>
    <row r="17" spans="1:22" ht="13.5" thickBot="1">
      <c r="A17" s="57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6"/>
      <c r="M17" s="6">
        <v>12</v>
      </c>
      <c r="N17" s="6">
        <v>13</v>
      </c>
      <c r="O17" s="6">
        <v>14</v>
      </c>
      <c r="P17" s="6">
        <v>15</v>
      </c>
      <c r="Q17" s="6"/>
      <c r="R17" s="65">
        <v>16</v>
      </c>
      <c r="S17" s="6">
        <v>16</v>
      </c>
      <c r="T17" s="3"/>
      <c r="U17" s="3"/>
      <c r="V17" s="3"/>
    </row>
    <row r="18" spans="1:22" ht="26.25" thickBot="1">
      <c r="A18" s="126" t="s">
        <v>148</v>
      </c>
      <c r="B18" s="127" t="s">
        <v>154</v>
      </c>
      <c r="C18" s="21"/>
      <c r="D18" s="22"/>
      <c r="E18" s="22">
        <v>75</v>
      </c>
      <c r="F18" s="23"/>
      <c r="G18" s="24">
        <f>C18+D18+E18+F18</f>
        <v>75</v>
      </c>
      <c r="H18" s="21"/>
      <c r="I18" s="22"/>
      <c r="J18" s="22">
        <v>75</v>
      </c>
      <c r="K18" s="25">
        <f>H18+I18+J18</f>
        <v>75</v>
      </c>
      <c r="L18" s="26">
        <f>K18/G18*100</f>
        <v>100</v>
      </c>
      <c r="M18" s="27">
        <f>C18-H18</f>
        <v>0</v>
      </c>
      <c r="N18" s="27">
        <f>D18-I18</f>
        <v>0</v>
      </c>
      <c r="O18" s="27">
        <f>E18-J18</f>
        <v>0</v>
      </c>
      <c r="P18" s="25">
        <f>M18+N18+O18</f>
        <v>0</v>
      </c>
      <c r="Q18" s="28"/>
      <c r="R18" s="29"/>
      <c r="S18" s="192" t="s">
        <v>192</v>
      </c>
      <c r="T18" s="1"/>
      <c r="U18" s="1"/>
      <c r="V18" s="1"/>
    </row>
    <row r="19" spans="1:22" ht="15.75" thickBot="1">
      <c r="A19" s="128"/>
      <c r="B19" s="129" t="s">
        <v>51</v>
      </c>
      <c r="C19" s="130">
        <f>C18</f>
        <v>0</v>
      </c>
      <c r="D19" s="130">
        <f aca="true" t="shared" si="0" ref="D19:Q19">D18</f>
        <v>0</v>
      </c>
      <c r="E19" s="130">
        <f t="shared" si="0"/>
        <v>75</v>
      </c>
      <c r="F19" s="130">
        <f t="shared" si="0"/>
        <v>0</v>
      </c>
      <c r="G19" s="130">
        <f t="shared" si="0"/>
        <v>75</v>
      </c>
      <c r="H19" s="130">
        <f t="shared" si="0"/>
        <v>0</v>
      </c>
      <c r="I19" s="130">
        <f t="shared" si="0"/>
        <v>0</v>
      </c>
      <c r="J19" s="130">
        <f t="shared" si="0"/>
        <v>75</v>
      </c>
      <c r="K19" s="130">
        <f t="shared" si="0"/>
        <v>75</v>
      </c>
      <c r="L19" s="130">
        <f t="shared" si="0"/>
        <v>100</v>
      </c>
      <c r="M19" s="130">
        <f t="shared" si="0"/>
        <v>0</v>
      </c>
      <c r="N19" s="130">
        <f t="shared" si="0"/>
        <v>0</v>
      </c>
      <c r="O19" s="130">
        <f t="shared" si="0"/>
        <v>0</v>
      </c>
      <c r="P19" s="130">
        <f t="shared" si="0"/>
        <v>0</v>
      </c>
      <c r="Q19" s="130">
        <f t="shared" si="0"/>
        <v>0</v>
      </c>
      <c r="R19" s="131"/>
      <c r="S19" s="132"/>
      <c r="T19" s="1"/>
      <c r="U19" s="1"/>
      <c r="V19" s="1"/>
    </row>
    <row r="20" spans="1:22" ht="12.75">
      <c r="A20" s="4"/>
      <c r="B20" s="2"/>
      <c r="C20" s="4"/>
      <c r="D20" s="2"/>
      <c r="E20" s="2"/>
      <c r="F20" s="2"/>
      <c r="G20" s="2"/>
      <c r="H20" s="2"/>
      <c r="I20" s="4"/>
      <c r="J20" s="4"/>
      <c r="K20" s="2"/>
      <c r="L20" s="2"/>
      <c r="M20" s="2"/>
      <c r="N20" s="2"/>
      <c r="O20" s="2"/>
      <c r="P20" s="2"/>
      <c r="Q20" s="2"/>
      <c r="R20" s="2"/>
      <c r="S20" s="2"/>
      <c r="T20" s="1"/>
      <c r="U20" s="1"/>
      <c r="V20" s="1"/>
    </row>
    <row r="21" spans="1:22" ht="12.75">
      <c r="A21" s="4"/>
      <c r="B21" s="2"/>
      <c r="C21" s="4"/>
      <c r="D21" s="2"/>
      <c r="E21" s="2"/>
      <c r="F21" s="2"/>
      <c r="G21" s="2"/>
      <c r="H21" s="2"/>
      <c r="I21" s="4"/>
      <c r="J21" s="4"/>
      <c r="K21" s="2"/>
      <c r="L21" s="2"/>
      <c r="M21" s="2"/>
      <c r="N21" s="2"/>
      <c r="O21" s="2"/>
      <c r="P21" s="2"/>
      <c r="Q21" s="2"/>
      <c r="R21" s="2"/>
      <c r="S21" s="2"/>
      <c r="T21" s="1"/>
      <c r="U21" s="1"/>
      <c r="V21" s="1"/>
    </row>
    <row r="22" spans="1:22" ht="38.25" customHeight="1">
      <c r="A22" s="4"/>
      <c r="B22" s="276" t="s">
        <v>186</v>
      </c>
      <c r="C22" s="276"/>
      <c r="D22" s="2"/>
      <c r="E22" s="95" t="s">
        <v>164</v>
      </c>
      <c r="F22" s="2"/>
      <c r="G22" s="2"/>
      <c r="H22" s="2"/>
      <c r="I22" s="4"/>
      <c r="J22" s="4"/>
      <c r="K22" s="2"/>
      <c r="L22" s="2"/>
      <c r="M22" s="2"/>
      <c r="N22" s="2"/>
      <c r="O22" s="2"/>
      <c r="P22" s="2"/>
      <c r="Q22" s="2"/>
      <c r="R22" s="2"/>
      <c r="S22" s="2"/>
      <c r="T22" s="1"/>
      <c r="U22" s="1"/>
      <c r="V22" s="1"/>
    </row>
    <row r="23" spans="1:22" ht="12.75">
      <c r="A23" s="4"/>
      <c r="B23" s="2"/>
      <c r="C23" s="4"/>
      <c r="D23" s="2"/>
      <c r="E23" s="2"/>
      <c r="F23" s="2"/>
      <c r="G23" s="2"/>
      <c r="H23" s="2"/>
      <c r="I23" s="4"/>
      <c r="J23" s="4"/>
      <c r="K23" s="2"/>
      <c r="L23" s="2"/>
      <c r="M23" s="2"/>
      <c r="N23" s="2"/>
      <c r="O23" s="2"/>
      <c r="P23" s="2"/>
      <c r="Q23" s="2"/>
      <c r="R23" s="2"/>
      <c r="S23" s="2"/>
      <c r="T23" s="1"/>
      <c r="U23" s="1"/>
      <c r="V23" s="1"/>
    </row>
    <row r="24" spans="1:22" ht="12.75">
      <c r="A24" s="4"/>
      <c r="B24" s="95"/>
      <c r="C24" s="4"/>
      <c r="D24" s="2"/>
      <c r="E24" s="2"/>
      <c r="F24" s="2"/>
      <c r="G24" s="2"/>
      <c r="H24" s="2"/>
      <c r="I24" s="4"/>
      <c r="J24" s="4"/>
      <c r="K24" s="2"/>
      <c r="L24" s="2"/>
      <c r="M24" s="2"/>
      <c r="N24" s="2"/>
      <c r="O24" s="2"/>
      <c r="P24" s="2"/>
      <c r="Q24" s="2"/>
      <c r="R24" s="2"/>
      <c r="S24" s="2"/>
      <c r="T24" s="1"/>
      <c r="U24" s="1"/>
      <c r="V24" s="1"/>
    </row>
    <row r="25" spans="1:22" ht="12.75">
      <c r="A25" s="4"/>
      <c r="B25" s="95"/>
      <c r="C25" s="4"/>
      <c r="D25" s="2"/>
      <c r="E25" s="2"/>
      <c r="F25" s="2"/>
      <c r="G25" s="2"/>
      <c r="H25" s="2"/>
      <c r="I25" s="4"/>
      <c r="J25" s="4"/>
      <c r="K25" s="2"/>
      <c r="L25" s="2"/>
      <c r="M25" s="2"/>
      <c r="N25" s="2"/>
      <c r="O25" s="2"/>
      <c r="P25" s="2"/>
      <c r="Q25" s="2"/>
      <c r="R25" s="2"/>
      <c r="S25" s="2"/>
      <c r="T25" s="1"/>
      <c r="U25" s="1"/>
      <c r="V25" s="1"/>
    </row>
  </sheetData>
  <sheetProtection/>
  <mergeCells count="37">
    <mergeCell ref="P14:P16"/>
    <mergeCell ref="F14:F16"/>
    <mergeCell ref="G14:G16"/>
    <mergeCell ref="H14:H16"/>
    <mergeCell ref="I14:I16"/>
    <mergeCell ref="J14:J16"/>
    <mergeCell ref="K14:K16"/>
    <mergeCell ref="Q9:Q16"/>
    <mergeCell ref="R9:R16"/>
    <mergeCell ref="S9:S16"/>
    <mergeCell ref="H10:K10"/>
    <mergeCell ref="M10:P10"/>
    <mergeCell ref="H11:K11"/>
    <mergeCell ref="M11:P11"/>
    <mergeCell ref="H12:K12"/>
    <mergeCell ref="M12:P12"/>
    <mergeCell ref="H13:K13"/>
    <mergeCell ref="B9:B16"/>
    <mergeCell ref="C9:G13"/>
    <mergeCell ref="H9:P9"/>
    <mergeCell ref="M13:P13"/>
    <mergeCell ref="C14:C16"/>
    <mergeCell ref="D14:D16"/>
    <mergeCell ref="E14:E16"/>
    <mergeCell ref="M14:M16"/>
    <mergeCell ref="N14:N16"/>
    <mergeCell ref="O14:O16"/>
    <mergeCell ref="B22:C22"/>
    <mergeCell ref="A2:R2"/>
    <mergeCell ref="A3:R3"/>
    <mergeCell ref="A4:V4"/>
    <mergeCell ref="A5:R5"/>
    <mergeCell ref="A6:B6"/>
    <mergeCell ref="C6:D6"/>
    <mergeCell ref="A7:B7"/>
    <mergeCell ref="C7:G7"/>
    <mergeCell ref="A9:A16"/>
  </mergeCells>
  <printOptions/>
  <pageMargins left="0.24" right="0.1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Kachaeva</cp:lastModifiedBy>
  <cp:lastPrinted>2019-01-25T06:55:00Z</cp:lastPrinted>
  <dcterms:created xsi:type="dcterms:W3CDTF">1996-10-08T23:32:33Z</dcterms:created>
  <dcterms:modified xsi:type="dcterms:W3CDTF">2019-08-12T22:38:25Z</dcterms:modified>
  <cp:category/>
  <cp:version/>
  <cp:contentType/>
  <cp:contentStatus/>
</cp:coreProperties>
</file>